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RATNA\Downloads\"/>
    </mc:Choice>
  </mc:AlternateContent>
  <xr:revisionPtr revIDLastSave="0" documentId="13_ncr:1_{69B62080-6360-493D-BA70-9006DDAAFD39}" xr6:coauthVersionLast="47" xr6:coauthVersionMax="47" xr10:uidLastSave="{00000000-0000-0000-0000-000000000000}"/>
  <bookViews>
    <workbookView xWindow="-90" yWindow="315" windowWidth="10170" windowHeight="10320" tabRatio="599" firstSheet="2" xr2:uid="{00000000-000D-0000-FFFF-FFFF00000000}"/>
  </bookViews>
  <sheets>
    <sheet name="STUNTING KEC" sheetId="20" r:id="rId1"/>
    <sheet name="STUNTING" sheetId="13" r:id="rId2"/>
    <sheet name="UNDERWEIGHT KEC" sheetId="24" r:id="rId3"/>
    <sheet name="UNDERWEIGHT" sheetId="12" r:id="rId4"/>
    <sheet name="WASTING KEC" sheetId="26" r:id="rId5"/>
    <sheet name="WASTING" sheetId="14" r:id="rId6"/>
  </sheets>
  <definedNames>
    <definedName name="_xlnm.Print_Area" localSheetId="0">'STUNTING KEC'!$A$1:$O$34</definedName>
    <definedName name="_xlnm.Print_Area" localSheetId="3">UNDERWEIGHT!$A$1:$O$210</definedName>
    <definedName name="_xlnm.Print_Area" localSheetId="5">WASTING!$A$1:$P$220</definedName>
    <definedName name="_xlnm.Print_Titles" localSheetId="1">STUNTING!$A:$N,STUNTING!$1:$8</definedName>
    <definedName name="_xlnm.Print_Titles" localSheetId="0">'STUNTING KEC'!$A:$N,'STUNTING KEC'!$1:$8</definedName>
    <definedName name="_xlnm.Print_Titles" localSheetId="5">WASTING!$A:$P,WASTING!$1:$7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4" i="13" l="1"/>
  <c r="I174" i="13"/>
  <c r="J174" i="13"/>
  <c r="K174" i="13"/>
  <c r="L174" i="13"/>
  <c r="F44" i="13"/>
  <c r="F174" i="13" l="1"/>
  <c r="O76" i="13"/>
  <c r="F19" i="13" l="1"/>
  <c r="G130" i="12"/>
  <c r="G122" i="13"/>
  <c r="G107" i="13"/>
  <c r="G108" i="13"/>
  <c r="G109" i="13"/>
  <c r="G110" i="13"/>
  <c r="G111" i="13"/>
  <c r="G112" i="13"/>
  <c r="G113" i="13"/>
  <c r="G114" i="13"/>
  <c r="G115" i="13"/>
  <c r="G116" i="13"/>
  <c r="G117" i="13"/>
  <c r="G118" i="13"/>
  <c r="G119" i="13"/>
  <c r="G120" i="13"/>
  <c r="G106" i="13"/>
  <c r="G26" i="20" l="1"/>
  <c r="F74" i="14"/>
  <c r="F73" i="14"/>
  <c r="F72" i="14"/>
  <c r="F71" i="14"/>
  <c r="F70" i="14"/>
  <c r="F69" i="14"/>
  <c r="F68" i="14"/>
  <c r="F67" i="14"/>
  <c r="F66" i="14"/>
  <c r="F65" i="14"/>
  <c r="F64" i="14"/>
  <c r="L55" i="12"/>
  <c r="L13" i="24" s="1"/>
  <c r="J36" i="26"/>
  <c r="J35" i="26"/>
  <c r="J34" i="26"/>
  <c r="J28" i="26"/>
  <c r="K12" i="26"/>
  <c r="A3" i="26"/>
  <c r="A4" i="24"/>
  <c r="I26" i="24"/>
  <c r="I32" i="24"/>
  <c r="I33" i="24"/>
  <c r="I34" i="24"/>
  <c r="N131" i="14"/>
  <c r="N18" i="26" s="1"/>
  <c r="H121" i="13"/>
  <c r="I121" i="13"/>
  <c r="J121" i="13"/>
  <c r="K121" i="13"/>
  <c r="L121" i="13"/>
  <c r="K43" i="14"/>
  <c r="K11" i="26" s="1"/>
  <c r="K54" i="14"/>
  <c r="K13" i="26" l="1"/>
  <c r="K55" i="14"/>
  <c r="F66" i="12" l="1"/>
  <c r="F65" i="12"/>
  <c r="G157" i="13" l="1"/>
  <c r="G176" i="12"/>
  <c r="G157" i="12"/>
  <c r="G57" i="12"/>
  <c r="G65" i="12"/>
  <c r="G18" i="12"/>
  <c r="G32" i="12"/>
  <c r="G20" i="12"/>
  <c r="G10" i="12"/>
  <c r="G11" i="12"/>
  <c r="G12" i="12"/>
  <c r="G13" i="12"/>
  <c r="G14" i="12"/>
  <c r="G15" i="12"/>
  <c r="G16" i="12"/>
  <c r="G17" i="12"/>
  <c r="G9" i="12"/>
  <c r="G183" i="14"/>
  <c r="G199" i="14"/>
  <c r="G184" i="14"/>
  <c r="G185" i="14"/>
  <c r="G186" i="14"/>
  <c r="G187" i="14"/>
  <c r="G188" i="14"/>
  <c r="G189" i="14"/>
  <c r="G190" i="14"/>
  <c r="G191" i="14"/>
  <c r="G192" i="14"/>
  <c r="G193" i="14"/>
  <c r="G194" i="14"/>
  <c r="G195" i="14"/>
  <c r="G196" i="14"/>
  <c r="G197" i="14"/>
  <c r="G198" i="14"/>
  <c r="G164" i="14"/>
  <c r="G180" i="14"/>
  <c r="G165" i="14"/>
  <c r="G166" i="14"/>
  <c r="G167" i="14"/>
  <c r="G168" i="14"/>
  <c r="G169" i="14"/>
  <c r="G170" i="14"/>
  <c r="G171" i="14"/>
  <c r="G172" i="14"/>
  <c r="G173" i="14"/>
  <c r="G174" i="14"/>
  <c r="G175" i="14"/>
  <c r="G176" i="14"/>
  <c r="G177" i="14"/>
  <c r="G178" i="14"/>
  <c r="G179" i="14"/>
  <c r="G181" i="14"/>
  <c r="G149" i="14"/>
  <c r="G150" i="14"/>
  <c r="G151" i="14"/>
  <c r="G152" i="14"/>
  <c r="G153" i="14"/>
  <c r="G154" i="14"/>
  <c r="G155" i="14"/>
  <c r="G156" i="14"/>
  <c r="G157" i="14"/>
  <c r="G158" i="14"/>
  <c r="G159" i="14"/>
  <c r="G160" i="14"/>
  <c r="G161" i="14"/>
  <c r="G162" i="14"/>
  <c r="G148" i="14"/>
  <c r="G122" i="14"/>
  <c r="G93" i="14"/>
  <c r="G78" i="14"/>
  <c r="G79" i="14"/>
  <c r="G80" i="14"/>
  <c r="G81" i="14"/>
  <c r="G82" i="14"/>
  <c r="G83" i="14"/>
  <c r="G84" i="14"/>
  <c r="G85" i="14"/>
  <c r="G86" i="14"/>
  <c r="G87" i="14"/>
  <c r="G88" i="14"/>
  <c r="G89" i="14"/>
  <c r="G90" i="14"/>
  <c r="G91" i="14"/>
  <c r="G92" i="14"/>
  <c r="G77" i="14"/>
  <c r="G74" i="14"/>
  <c r="G65" i="14"/>
  <c r="G66" i="14"/>
  <c r="G67" i="14"/>
  <c r="G68" i="14"/>
  <c r="G69" i="14"/>
  <c r="G70" i="14"/>
  <c r="G71" i="14"/>
  <c r="G72" i="14"/>
  <c r="G73" i="14"/>
  <c r="G64" i="14"/>
  <c r="G57" i="14"/>
  <c r="G58" i="14"/>
  <c r="G59" i="14"/>
  <c r="G60" i="14"/>
  <c r="G61" i="14"/>
  <c r="G62" i="14"/>
  <c r="G56" i="14"/>
  <c r="G53" i="14"/>
  <c r="G44" i="14"/>
  <c r="G31" i="14"/>
  <c r="G42" i="14"/>
  <c r="G32" i="14"/>
  <c r="G33" i="14"/>
  <c r="G34" i="14"/>
  <c r="G35" i="14"/>
  <c r="G36" i="14"/>
  <c r="G37" i="14"/>
  <c r="G38" i="14"/>
  <c r="G39" i="14"/>
  <c r="G40" i="14"/>
  <c r="G41" i="14"/>
  <c r="G26" i="14"/>
  <c r="G20" i="14"/>
  <c r="G21" i="14"/>
  <c r="G22" i="14"/>
  <c r="G23" i="14"/>
  <c r="G24" i="14"/>
  <c r="G25" i="14"/>
  <c r="G27" i="14"/>
  <c r="G28" i="14"/>
  <c r="G19" i="14"/>
  <c r="G17" i="14"/>
  <c r="G9" i="14"/>
  <c r="G10" i="14"/>
  <c r="G11" i="14"/>
  <c r="G12" i="14"/>
  <c r="G13" i="14"/>
  <c r="G14" i="14"/>
  <c r="G15" i="14"/>
  <c r="G16" i="14"/>
  <c r="G8" i="14"/>
  <c r="J206" i="14"/>
  <c r="G29" i="14" l="1"/>
  <c r="G9" i="26" s="1"/>
  <c r="G48" i="14"/>
  <c r="G61" i="13" l="1"/>
  <c r="G63" i="14"/>
  <c r="G14" i="26" s="1"/>
  <c r="G45" i="14"/>
  <c r="G46" i="14"/>
  <c r="G47" i="14"/>
  <c r="G49" i="14"/>
  <c r="G50" i="14"/>
  <c r="G51" i="14"/>
  <c r="G52" i="14"/>
  <c r="M20" i="13"/>
  <c r="M21" i="13"/>
  <c r="M22" i="13"/>
  <c r="M23" i="13"/>
  <c r="M24" i="13"/>
  <c r="M25" i="13"/>
  <c r="M26" i="13"/>
  <c r="M27" i="13"/>
  <c r="M28" i="13"/>
  <c r="M29" i="13"/>
  <c r="A4" i="20" l="1"/>
  <c r="F36" i="14"/>
  <c r="F177" i="14"/>
  <c r="F164" i="14"/>
  <c r="G137" i="14"/>
  <c r="M75" i="14" l="1"/>
  <c r="M15" i="26" s="1"/>
  <c r="M54" i="14"/>
  <c r="M12" i="26" s="1"/>
  <c r="M20" i="12"/>
  <c r="M21" i="12"/>
  <c r="M22" i="12"/>
  <c r="M23" i="12"/>
  <c r="M24" i="12"/>
  <c r="M25" i="12"/>
  <c r="M26" i="12"/>
  <c r="M27" i="12"/>
  <c r="M28" i="12"/>
  <c r="M29" i="12"/>
  <c r="M10" i="12"/>
  <c r="M11" i="12"/>
  <c r="M12" i="12"/>
  <c r="M13" i="12"/>
  <c r="M14" i="12"/>
  <c r="M15" i="12"/>
  <c r="M16" i="12"/>
  <c r="M17" i="12"/>
  <c r="M18" i="12"/>
  <c r="M158" i="12"/>
  <c r="M159" i="12"/>
  <c r="M160" i="12"/>
  <c r="M161" i="12"/>
  <c r="M162" i="12"/>
  <c r="M163" i="12"/>
  <c r="M164" i="12"/>
  <c r="M165" i="12"/>
  <c r="M166" i="12"/>
  <c r="M167" i="12"/>
  <c r="M168" i="12"/>
  <c r="M169" i="12"/>
  <c r="M170" i="12"/>
  <c r="M171" i="12"/>
  <c r="M172" i="12"/>
  <c r="M173" i="12"/>
  <c r="M174" i="12"/>
  <c r="M157" i="12"/>
  <c r="H19" i="13" l="1"/>
  <c r="I19" i="13"/>
  <c r="J19" i="13"/>
  <c r="K19" i="13"/>
  <c r="L19" i="13"/>
  <c r="A4" i="12" l="1"/>
  <c r="F8" i="26"/>
  <c r="M29" i="14" l="1"/>
  <c r="M9" i="26" s="1"/>
  <c r="M200" i="14"/>
  <c r="M22" i="26" s="1"/>
  <c r="F184" i="14" l="1"/>
  <c r="F185" i="14"/>
  <c r="F186" i="14"/>
  <c r="F187" i="14"/>
  <c r="F188" i="14"/>
  <c r="F189" i="14"/>
  <c r="F190" i="14"/>
  <c r="F191" i="14"/>
  <c r="F192" i="14"/>
  <c r="F193" i="14"/>
  <c r="F194" i="14"/>
  <c r="F195" i="14"/>
  <c r="F196" i="14"/>
  <c r="F197" i="14"/>
  <c r="F198" i="14"/>
  <c r="F199" i="14"/>
  <c r="F183" i="14"/>
  <c r="M18" i="14"/>
  <c r="M43" i="14"/>
  <c r="M63" i="14"/>
  <c r="M147" i="14"/>
  <c r="M19" i="26" s="1"/>
  <c r="M76" i="14" l="1"/>
  <c r="M14" i="26"/>
  <c r="M16" i="26" s="1"/>
  <c r="M11" i="26"/>
  <c r="M13" i="26" s="1"/>
  <c r="M55" i="14"/>
  <c r="M30" i="14"/>
  <c r="M8" i="26"/>
  <c r="M10" i="26" s="1"/>
  <c r="M131" i="14"/>
  <c r="M18" i="26" s="1"/>
  <c r="H105" i="13"/>
  <c r="I105" i="13"/>
  <c r="J105" i="13"/>
  <c r="K105" i="13"/>
  <c r="L105" i="13"/>
  <c r="M94" i="14"/>
  <c r="M17" i="26" s="1"/>
  <c r="M163" i="14"/>
  <c r="M20" i="26" s="1"/>
  <c r="M182" i="14"/>
  <c r="M21" i="26" s="1"/>
  <c r="O165" i="14"/>
  <c r="O166" i="14"/>
  <c r="O167" i="14"/>
  <c r="O168" i="14"/>
  <c r="O169" i="14"/>
  <c r="O170" i="14"/>
  <c r="O171" i="14"/>
  <c r="O172" i="14"/>
  <c r="O173" i="14"/>
  <c r="O174" i="14"/>
  <c r="O175" i="14"/>
  <c r="O176" i="14"/>
  <c r="O177" i="14"/>
  <c r="O178" i="14"/>
  <c r="O179" i="14"/>
  <c r="O180" i="14"/>
  <c r="O181" i="14"/>
  <c r="O164" i="14"/>
  <c r="M23" i="26" l="1"/>
  <c r="O182" i="14"/>
  <c r="M201" i="14"/>
  <c r="O8" i="14"/>
  <c r="F165" i="14"/>
  <c r="F166" i="14"/>
  <c r="F167" i="14"/>
  <c r="F168" i="14"/>
  <c r="F169" i="14"/>
  <c r="F170" i="14"/>
  <c r="F171" i="14"/>
  <c r="F172" i="14"/>
  <c r="F173" i="14"/>
  <c r="F174" i="14"/>
  <c r="F175" i="14"/>
  <c r="F176" i="14"/>
  <c r="F178" i="14"/>
  <c r="F179" i="14"/>
  <c r="F180" i="14"/>
  <c r="F181" i="14"/>
  <c r="O148" i="14"/>
  <c r="O146" i="14"/>
  <c r="O149" i="14"/>
  <c r="O150" i="14"/>
  <c r="O151" i="14"/>
  <c r="O152" i="14"/>
  <c r="O153" i="14"/>
  <c r="O154" i="14"/>
  <c r="O155" i="14"/>
  <c r="O156" i="14"/>
  <c r="O157" i="14"/>
  <c r="O158" i="14"/>
  <c r="O159" i="14"/>
  <c r="O160" i="14"/>
  <c r="O161" i="14"/>
  <c r="O162" i="14"/>
  <c r="F182" i="14" l="1"/>
  <c r="M10" i="13"/>
  <c r="M11" i="13"/>
  <c r="M12" i="13"/>
  <c r="M13" i="13"/>
  <c r="M14" i="13"/>
  <c r="M15" i="13"/>
  <c r="M16" i="13"/>
  <c r="M17" i="13"/>
  <c r="M18" i="13"/>
  <c r="M9" i="13"/>
  <c r="F121" i="13" l="1"/>
  <c r="F19" i="26" s="1"/>
  <c r="F67" i="12" l="1"/>
  <c r="F8" i="14" l="1"/>
  <c r="F9" i="14"/>
  <c r="F10" i="14"/>
  <c r="F11" i="14"/>
  <c r="F12" i="14"/>
  <c r="G18" i="13" l="1"/>
  <c r="G9" i="13"/>
  <c r="F11" i="26"/>
  <c r="F158" i="12" l="1"/>
  <c r="L30" i="13"/>
  <c r="L10" i="20" s="1"/>
  <c r="L20" i="20"/>
  <c r="L19" i="12"/>
  <c r="L103" i="12"/>
  <c r="L18" i="24" s="1"/>
  <c r="G86" i="12"/>
  <c r="L19" i="20"/>
  <c r="L95" i="13"/>
  <c r="L18" i="20" s="1"/>
  <c r="G78" i="13"/>
  <c r="G79" i="13"/>
  <c r="G80" i="13"/>
  <c r="G81" i="13"/>
  <c r="G82" i="13"/>
  <c r="G83" i="13"/>
  <c r="G84" i="13"/>
  <c r="G85" i="13"/>
  <c r="G86" i="13"/>
  <c r="G87" i="13"/>
  <c r="G88" i="13"/>
  <c r="G89" i="13"/>
  <c r="G90" i="13"/>
  <c r="G91" i="13"/>
  <c r="G92" i="13"/>
  <c r="G93" i="13"/>
  <c r="G94" i="13"/>
  <c r="L9" i="24" l="1"/>
  <c r="F30" i="13"/>
  <c r="F9" i="26" s="1"/>
  <c r="F10" i="26" s="1"/>
  <c r="G21" i="13"/>
  <c r="N21" i="13" s="1"/>
  <c r="G22" i="13"/>
  <c r="N22" i="13" s="1"/>
  <c r="G23" i="13"/>
  <c r="N23" i="13" s="1"/>
  <c r="G24" i="13"/>
  <c r="N24" i="13" s="1"/>
  <c r="G25" i="13"/>
  <c r="N25" i="13" s="1"/>
  <c r="G26" i="13"/>
  <c r="N26" i="13" s="1"/>
  <c r="G27" i="13"/>
  <c r="N27" i="13" s="1"/>
  <c r="G28" i="13"/>
  <c r="N28" i="13" s="1"/>
  <c r="G29" i="13"/>
  <c r="N29" i="13" s="1"/>
  <c r="G20" i="13"/>
  <c r="N20" i="13" s="1"/>
  <c r="L76" i="12"/>
  <c r="L16" i="24" s="1"/>
  <c r="L76" i="13"/>
  <c r="L16" i="20" s="1"/>
  <c r="G66" i="13"/>
  <c r="G67" i="13"/>
  <c r="G68" i="13"/>
  <c r="G69" i="13"/>
  <c r="G70" i="13"/>
  <c r="G71" i="13"/>
  <c r="G72" i="13"/>
  <c r="G73" i="13"/>
  <c r="G74" i="13"/>
  <c r="G75" i="13"/>
  <c r="G65" i="13"/>
  <c r="L64" i="12"/>
  <c r="L15" i="24" s="1"/>
  <c r="G58" i="12"/>
  <c r="G59" i="12"/>
  <c r="G60" i="12"/>
  <c r="G61" i="12"/>
  <c r="G62" i="12"/>
  <c r="G63" i="12"/>
  <c r="L64" i="13"/>
  <c r="L15" i="20" s="1"/>
  <c r="G58" i="13"/>
  <c r="G59" i="13"/>
  <c r="G60" i="13"/>
  <c r="G62" i="13"/>
  <c r="G63" i="13"/>
  <c r="G57" i="13"/>
  <c r="F76" i="13"/>
  <c r="F15" i="26" s="1"/>
  <c r="F68" i="12"/>
  <c r="F69" i="12"/>
  <c r="F70" i="12"/>
  <c r="F71" i="12"/>
  <c r="F72" i="12"/>
  <c r="F73" i="12"/>
  <c r="F74" i="12"/>
  <c r="F75" i="12"/>
  <c r="H64" i="13"/>
  <c r="I64" i="13"/>
  <c r="J64" i="13"/>
  <c r="K64" i="13"/>
  <c r="L17" i="24" l="1"/>
  <c r="L17" i="20"/>
  <c r="L77" i="12"/>
  <c r="F57" i="12"/>
  <c r="F58" i="12"/>
  <c r="F59" i="12"/>
  <c r="F60" i="12"/>
  <c r="F61" i="12"/>
  <c r="F62" i="12"/>
  <c r="F63" i="12"/>
  <c r="L30" i="12"/>
  <c r="G21" i="12"/>
  <c r="G22" i="12"/>
  <c r="G23" i="12"/>
  <c r="G24" i="12"/>
  <c r="G25" i="12"/>
  <c r="G26" i="12"/>
  <c r="G27" i="12"/>
  <c r="G28" i="12"/>
  <c r="G29" i="12"/>
  <c r="L10" i="24" l="1"/>
  <c r="L11" i="24" s="1"/>
  <c r="L31" i="12"/>
  <c r="G10" i="13"/>
  <c r="N10" i="13" s="1"/>
  <c r="G11" i="13"/>
  <c r="G12" i="13"/>
  <c r="G13" i="13"/>
  <c r="G14" i="13"/>
  <c r="G15" i="13"/>
  <c r="G16" i="13"/>
  <c r="G17" i="13"/>
  <c r="L31" i="13" l="1"/>
  <c r="L9" i="20"/>
  <c r="L11" i="20" s="1"/>
  <c r="G19" i="13"/>
  <c r="G46" i="12"/>
  <c r="G47" i="12"/>
  <c r="G48" i="12"/>
  <c r="G49" i="12"/>
  <c r="G50" i="12"/>
  <c r="G51" i="12"/>
  <c r="G52" i="12"/>
  <c r="G53" i="12"/>
  <c r="G54" i="12"/>
  <c r="G45" i="12"/>
  <c r="L55" i="13"/>
  <c r="L13" i="20" s="1"/>
  <c r="G46" i="13"/>
  <c r="G47" i="13"/>
  <c r="G48" i="13"/>
  <c r="G49" i="13"/>
  <c r="G50" i="13"/>
  <c r="G51" i="13"/>
  <c r="G52" i="13"/>
  <c r="G53" i="13"/>
  <c r="G54" i="13"/>
  <c r="G45" i="13"/>
  <c r="L44" i="12"/>
  <c r="G33" i="12"/>
  <c r="G34" i="12"/>
  <c r="G35" i="12"/>
  <c r="G36" i="12"/>
  <c r="G37" i="12"/>
  <c r="G38" i="12"/>
  <c r="G39" i="12"/>
  <c r="G40" i="12"/>
  <c r="G41" i="12"/>
  <c r="G42" i="12"/>
  <c r="G43" i="12"/>
  <c r="L44" i="13"/>
  <c r="L12" i="20" s="1"/>
  <c r="G33" i="13"/>
  <c r="G34" i="13"/>
  <c r="G35" i="13"/>
  <c r="G36" i="13"/>
  <c r="G37" i="13"/>
  <c r="G38" i="13"/>
  <c r="G39" i="13"/>
  <c r="G40" i="13"/>
  <c r="G41" i="13"/>
  <c r="G42" i="13"/>
  <c r="G43" i="13"/>
  <c r="G32" i="13"/>
  <c r="L113" i="12"/>
  <c r="L19" i="24" s="1"/>
  <c r="G105" i="12"/>
  <c r="G106" i="12"/>
  <c r="G107" i="12"/>
  <c r="G108" i="12"/>
  <c r="G109" i="12"/>
  <c r="G110" i="12"/>
  <c r="G111" i="12"/>
  <c r="G112" i="12"/>
  <c r="G104" i="12"/>
  <c r="F188" i="12"/>
  <c r="F176" i="12"/>
  <c r="L193" i="12"/>
  <c r="L23" i="24" s="1"/>
  <c r="G192" i="12"/>
  <c r="G177" i="12"/>
  <c r="G178" i="12"/>
  <c r="G179" i="12"/>
  <c r="G180" i="12"/>
  <c r="G181" i="12"/>
  <c r="G182" i="12"/>
  <c r="G183" i="12"/>
  <c r="G184" i="12"/>
  <c r="G185" i="12"/>
  <c r="G186" i="12"/>
  <c r="G187" i="12"/>
  <c r="G188" i="12"/>
  <c r="G189" i="12"/>
  <c r="G190" i="12"/>
  <c r="G191" i="12"/>
  <c r="L23" i="20"/>
  <c r="G158" i="13"/>
  <c r="G159" i="13"/>
  <c r="G160" i="13"/>
  <c r="G161" i="13"/>
  <c r="G162" i="13"/>
  <c r="G163" i="13"/>
  <c r="G164" i="13"/>
  <c r="G165" i="13"/>
  <c r="G166" i="13"/>
  <c r="G167" i="13"/>
  <c r="G168" i="13"/>
  <c r="G169" i="13"/>
  <c r="G170" i="13"/>
  <c r="G171" i="13"/>
  <c r="G172" i="13"/>
  <c r="G173" i="13"/>
  <c r="L129" i="12"/>
  <c r="L20" i="24" s="1"/>
  <c r="G115" i="12"/>
  <c r="G116" i="12"/>
  <c r="G117" i="12"/>
  <c r="G118" i="12"/>
  <c r="G119" i="12"/>
  <c r="G120" i="12"/>
  <c r="G121" i="12"/>
  <c r="G122" i="12"/>
  <c r="G123" i="12"/>
  <c r="G124" i="12"/>
  <c r="G125" i="12"/>
  <c r="G126" i="12"/>
  <c r="G127" i="12"/>
  <c r="G128" i="12"/>
  <c r="G114" i="12"/>
  <c r="L145" i="12"/>
  <c r="L21" i="24" s="1"/>
  <c r="G131" i="12"/>
  <c r="G132" i="12"/>
  <c r="G133" i="12"/>
  <c r="G134" i="12"/>
  <c r="G135" i="12"/>
  <c r="G136" i="12"/>
  <c r="G137" i="12"/>
  <c r="G138" i="12"/>
  <c r="G139" i="12"/>
  <c r="G140" i="12"/>
  <c r="G141" i="12"/>
  <c r="G142" i="12"/>
  <c r="G143" i="12"/>
  <c r="G144" i="12"/>
  <c r="L137" i="13"/>
  <c r="L21" i="20" s="1"/>
  <c r="G123" i="13"/>
  <c r="G124" i="13"/>
  <c r="G125" i="13"/>
  <c r="G126" i="13"/>
  <c r="G127" i="13"/>
  <c r="G128" i="13"/>
  <c r="G129" i="13"/>
  <c r="G130" i="13"/>
  <c r="G131" i="13"/>
  <c r="G132" i="13"/>
  <c r="G133" i="13"/>
  <c r="G134" i="13"/>
  <c r="G135" i="13"/>
  <c r="G136" i="13"/>
  <c r="L175" i="12"/>
  <c r="L22" i="24" s="1"/>
  <c r="G158" i="12"/>
  <c r="G159" i="12"/>
  <c r="G160" i="12"/>
  <c r="G161" i="12"/>
  <c r="G162" i="12"/>
  <c r="G163" i="12"/>
  <c r="G164" i="12"/>
  <c r="G165" i="12"/>
  <c r="G166" i="12"/>
  <c r="G167" i="12"/>
  <c r="G168" i="12"/>
  <c r="G169" i="12"/>
  <c r="G170" i="12"/>
  <c r="G171" i="12"/>
  <c r="G172" i="12"/>
  <c r="G173" i="12"/>
  <c r="G174" i="12"/>
  <c r="G139" i="13"/>
  <c r="G140" i="13"/>
  <c r="P140" i="13" s="1"/>
  <c r="G141" i="13"/>
  <c r="G142" i="13"/>
  <c r="G143" i="13"/>
  <c r="G144" i="13"/>
  <c r="G145" i="13"/>
  <c r="G146" i="13"/>
  <c r="G147" i="13"/>
  <c r="G148" i="13"/>
  <c r="G149" i="13"/>
  <c r="G150" i="13"/>
  <c r="G151" i="13"/>
  <c r="G152" i="13"/>
  <c r="G153" i="13"/>
  <c r="G154" i="13"/>
  <c r="G155" i="13"/>
  <c r="G138" i="13"/>
  <c r="L156" i="13"/>
  <c r="L12" i="24" l="1"/>
  <c r="L194" i="12"/>
  <c r="L14" i="20"/>
  <c r="G145" i="12"/>
  <c r="G21" i="24" s="1"/>
  <c r="L56" i="12"/>
  <c r="L22" i="20"/>
  <c r="L175" i="13"/>
  <c r="M140" i="13"/>
  <c r="L14" i="24" l="1"/>
  <c r="L24" i="24" s="1"/>
  <c r="L24" i="20"/>
  <c r="A3" i="14"/>
  <c r="H131" i="14"/>
  <c r="H18" i="26" s="1"/>
  <c r="G130" i="14"/>
  <c r="F115" i="12"/>
  <c r="F116" i="12"/>
  <c r="F117" i="12"/>
  <c r="F118" i="12"/>
  <c r="F119" i="12"/>
  <c r="F120" i="12"/>
  <c r="F121" i="12"/>
  <c r="F122" i="12"/>
  <c r="F123" i="12"/>
  <c r="F124" i="12"/>
  <c r="F125" i="12"/>
  <c r="F126" i="12"/>
  <c r="F127" i="12"/>
  <c r="F128" i="12"/>
  <c r="F114" i="12"/>
  <c r="F108" i="12"/>
  <c r="F105" i="12"/>
  <c r="F106" i="12"/>
  <c r="F107" i="12"/>
  <c r="F109" i="12"/>
  <c r="F110" i="12"/>
  <c r="F111" i="12"/>
  <c r="F112" i="12"/>
  <c r="F104" i="12"/>
  <c r="F86" i="12"/>
  <c r="F87" i="12"/>
  <c r="F88" i="12"/>
  <c r="F89" i="12"/>
  <c r="F90" i="12"/>
  <c r="F91" i="12"/>
  <c r="F92" i="12"/>
  <c r="F93" i="12"/>
  <c r="F94" i="12"/>
  <c r="F95" i="12"/>
  <c r="F96" i="12"/>
  <c r="F97" i="12"/>
  <c r="F98" i="12"/>
  <c r="F99" i="12"/>
  <c r="F100" i="12"/>
  <c r="F101" i="12"/>
  <c r="F102" i="12"/>
  <c r="F10" i="12"/>
  <c r="F11" i="12"/>
  <c r="F12" i="12"/>
  <c r="F13" i="12"/>
  <c r="F14" i="12"/>
  <c r="F15" i="12"/>
  <c r="F16" i="12"/>
  <c r="F17" i="12"/>
  <c r="F18" i="12"/>
  <c r="F9" i="12"/>
  <c r="F20" i="12"/>
  <c r="G142" i="14"/>
  <c r="F19" i="12" l="1"/>
  <c r="F9" i="24" s="1"/>
  <c r="F113" i="12"/>
  <c r="F19" i="24" s="1"/>
  <c r="F129" i="12"/>
  <c r="F20" i="24" s="1"/>
  <c r="F103" i="12"/>
  <c r="F18" i="24" s="1"/>
  <c r="F45" i="14"/>
  <c r="F44" i="14"/>
  <c r="F27" i="14"/>
  <c r="F64" i="13" l="1"/>
  <c r="F14" i="26" s="1"/>
  <c r="F16" i="26" s="1"/>
  <c r="H55" i="13" l="1"/>
  <c r="I55" i="13"/>
  <c r="J55" i="13"/>
  <c r="K55" i="13"/>
  <c r="F13" i="14" l="1"/>
  <c r="F14" i="14"/>
  <c r="F15" i="14"/>
  <c r="F16" i="14"/>
  <c r="F17" i="14"/>
  <c r="H29" i="14"/>
  <c r="H9" i="26" s="1"/>
  <c r="O9" i="26" s="1"/>
  <c r="P9" i="26" s="1"/>
  <c r="I29" i="14"/>
  <c r="I9" i="26" s="1"/>
  <c r="J29" i="14"/>
  <c r="J9" i="26" s="1"/>
  <c r="K29" i="14"/>
  <c r="K9" i="26" s="1"/>
  <c r="L29" i="14"/>
  <c r="L9" i="26" s="1"/>
  <c r="N29" i="14"/>
  <c r="N9" i="26" s="1"/>
  <c r="F46" i="14" l="1"/>
  <c r="F47" i="14"/>
  <c r="F48" i="14"/>
  <c r="F49" i="14"/>
  <c r="F50" i="14"/>
  <c r="F51" i="14"/>
  <c r="F52" i="14"/>
  <c r="F53" i="14"/>
  <c r="F75" i="14" l="1"/>
  <c r="F78" i="14"/>
  <c r="F79" i="14"/>
  <c r="F80" i="14"/>
  <c r="F81" i="14"/>
  <c r="F82" i="14"/>
  <c r="F83" i="14"/>
  <c r="F84" i="14"/>
  <c r="F85" i="14"/>
  <c r="F86" i="14"/>
  <c r="F87" i="14"/>
  <c r="F88" i="14"/>
  <c r="F89" i="14"/>
  <c r="F90" i="14"/>
  <c r="F91" i="14"/>
  <c r="F92" i="14"/>
  <c r="F93" i="14"/>
  <c r="F77" i="14"/>
  <c r="F200" i="14" l="1"/>
  <c r="F158" i="14"/>
  <c r="M59" i="13" l="1"/>
  <c r="M60" i="13"/>
  <c r="M61" i="13"/>
  <c r="M62" i="13"/>
  <c r="M63" i="13"/>
  <c r="M65" i="13"/>
  <c r="G34" i="20" l="1"/>
  <c r="G33" i="20"/>
  <c r="G32" i="20"/>
  <c r="J214" i="14"/>
  <c r="J213" i="14"/>
  <c r="J212" i="14"/>
  <c r="I208" i="12"/>
  <c r="I207" i="12"/>
  <c r="I206" i="12"/>
  <c r="I200" i="12"/>
  <c r="H30" i="13" l="1"/>
  <c r="I30" i="13"/>
  <c r="J30" i="13"/>
  <c r="G30" i="13" l="1"/>
  <c r="M45" i="13" l="1"/>
  <c r="M46" i="13"/>
  <c r="M47" i="13"/>
  <c r="M48" i="13"/>
  <c r="M49" i="13"/>
  <c r="M50" i="13"/>
  <c r="M51" i="13"/>
  <c r="M52" i="13"/>
  <c r="M53" i="13"/>
  <c r="M54" i="13"/>
  <c r="M57" i="13"/>
  <c r="M58" i="13"/>
  <c r="M64" i="13" l="1"/>
  <c r="M55" i="13"/>
  <c r="H175" i="12" l="1"/>
  <c r="H22" i="24" s="1"/>
  <c r="M22" i="24" s="1"/>
  <c r="I175" i="12"/>
  <c r="I22" i="24" s="1"/>
  <c r="J175" i="12"/>
  <c r="J22" i="24" s="1"/>
  <c r="F156" i="13"/>
  <c r="F21" i="26" s="1"/>
  <c r="A81" i="12" l="1"/>
  <c r="H30" i="12" l="1"/>
  <c r="H10" i="24" s="1"/>
  <c r="I30" i="12"/>
  <c r="I10" i="24" s="1"/>
  <c r="J30" i="12"/>
  <c r="J10" i="24" s="1"/>
  <c r="K30" i="12"/>
  <c r="K10" i="24" s="1"/>
  <c r="F46" i="12" l="1"/>
  <c r="F47" i="12"/>
  <c r="F48" i="12"/>
  <c r="F49" i="12"/>
  <c r="F50" i="12"/>
  <c r="F51" i="12"/>
  <c r="F52" i="12"/>
  <c r="F53" i="12"/>
  <c r="F54" i="12"/>
  <c r="F45" i="12"/>
  <c r="F32" i="14" l="1"/>
  <c r="F33" i="14"/>
  <c r="F34" i="14"/>
  <c r="F35" i="14"/>
  <c r="F37" i="14"/>
  <c r="F38" i="14"/>
  <c r="F39" i="14"/>
  <c r="F40" i="14"/>
  <c r="F41" i="14"/>
  <c r="F42" i="14"/>
  <c r="F31" i="14"/>
  <c r="F33" i="12"/>
  <c r="F34" i="12"/>
  <c r="F35" i="12"/>
  <c r="F36" i="12"/>
  <c r="F37" i="12"/>
  <c r="F38" i="12"/>
  <c r="F39" i="12"/>
  <c r="F40" i="12"/>
  <c r="F41" i="12"/>
  <c r="F42" i="12"/>
  <c r="F43" i="12"/>
  <c r="F32" i="12"/>
  <c r="F44" i="12" l="1"/>
  <c r="F12" i="24" s="1"/>
  <c r="R29" i="14"/>
  <c r="M157" i="13"/>
  <c r="M158" i="13"/>
  <c r="M159" i="13"/>
  <c r="M160" i="13"/>
  <c r="M161" i="13"/>
  <c r="M162" i="13"/>
  <c r="M163" i="13"/>
  <c r="M164" i="13"/>
  <c r="M165" i="13"/>
  <c r="M166" i="13"/>
  <c r="M167" i="13"/>
  <c r="M168" i="13"/>
  <c r="M169" i="13"/>
  <c r="M170" i="13"/>
  <c r="M171" i="13"/>
  <c r="M172" i="13"/>
  <c r="M173" i="13"/>
  <c r="F177" i="12" l="1"/>
  <c r="F178" i="12"/>
  <c r="F179" i="12"/>
  <c r="F180" i="12"/>
  <c r="F181" i="12"/>
  <c r="F182" i="12"/>
  <c r="F183" i="12"/>
  <c r="F184" i="12"/>
  <c r="F185" i="12"/>
  <c r="F186" i="12"/>
  <c r="F187" i="12"/>
  <c r="F189" i="12"/>
  <c r="F190" i="12"/>
  <c r="F191" i="12"/>
  <c r="F192" i="12"/>
  <c r="F226" i="13"/>
  <c r="F16" i="20" l="1"/>
  <c r="M96" i="13"/>
  <c r="M97" i="13"/>
  <c r="M98" i="13"/>
  <c r="M99" i="13"/>
  <c r="M100" i="13"/>
  <c r="M101" i="13"/>
  <c r="M102" i="13"/>
  <c r="M103" i="13"/>
  <c r="M104" i="13"/>
  <c r="H19" i="20"/>
  <c r="I19" i="20"/>
  <c r="J19" i="20"/>
  <c r="K19" i="20"/>
  <c r="M106" i="13"/>
  <c r="M107" i="13"/>
  <c r="M108" i="13"/>
  <c r="M105" i="13" l="1"/>
  <c r="M19" i="20" s="1"/>
  <c r="F123" i="14"/>
  <c r="F124" i="14"/>
  <c r="F125" i="14"/>
  <c r="F126" i="14"/>
  <c r="F127" i="14"/>
  <c r="F128" i="14"/>
  <c r="F129" i="14"/>
  <c r="F130" i="14"/>
  <c r="F122" i="14"/>
  <c r="F159" i="12"/>
  <c r="F160" i="12"/>
  <c r="F161" i="12"/>
  <c r="F162" i="12"/>
  <c r="F163" i="12"/>
  <c r="F164" i="12"/>
  <c r="F165" i="12"/>
  <c r="F166" i="12"/>
  <c r="F167" i="12"/>
  <c r="F168" i="12"/>
  <c r="F169" i="12"/>
  <c r="F170" i="12"/>
  <c r="F171" i="12"/>
  <c r="F172" i="12"/>
  <c r="F173" i="12"/>
  <c r="F174" i="12"/>
  <c r="F157" i="12"/>
  <c r="F149" i="14" l="1"/>
  <c r="F150" i="14"/>
  <c r="F151" i="14"/>
  <c r="F152" i="14"/>
  <c r="F153" i="14"/>
  <c r="F154" i="14"/>
  <c r="F155" i="14"/>
  <c r="F156" i="14"/>
  <c r="F157" i="14"/>
  <c r="F159" i="14"/>
  <c r="F160" i="14"/>
  <c r="F161" i="14"/>
  <c r="F162" i="14"/>
  <c r="F148" i="14"/>
  <c r="F131" i="12"/>
  <c r="F132" i="12"/>
  <c r="F133" i="12"/>
  <c r="F134" i="12"/>
  <c r="F135" i="12"/>
  <c r="F136" i="12"/>
  <c r="F137" i="12"/>
  <c r="F138" i="12"/>
  <c r="F139" i="12"/>
  <c r="F140" i="12"/>
  <c r="F141" i="12"/>
  <c r="F142" i="12"/>
  <c r="F143" i="12"/>
  <c r="F144" i="12"/>
  <c r="F130" i="12"/>
  <c r="F145" i="12" l="1"/>
  <c r="F21" i="24" s="1"/>
  <c r="F57" i="14"/>
  <c r="F58" i="14"/>
  <c r="F59" i="14"/>
  <c r="F60" i="14"/>
  <c r="F61" i="14"/>
  <c r="F62" i="14"/>
  <c r="F56" i="14"/>
  <c r="F20" i="14" l="1"/>
  <c r="F21" i="14"/>
  <c r="F22" i="14"/>
  <c r="F23" i="14"/>
  <c r="F24" i="14"/>
  <c r="F25" i="14"/>
  <c r="F26" i="14"/>
  <c r="F28" i="14"/>
  <c r="F19" i="14"/>
  <c r="F21" i="12"/>
  <c r="F22" i="12"/>
  <c r="F23" i="12"/>
  <c r="F24" i="12"/>
  <c r="F25" i="12"/>
  <c r="F26" i="12"/>
  <c r="F27" i="12"/>
  <c r="F28" i="12"/>
  <c r="F29" i="12"/>
  <c r="M114" i="12" l="1"/>
  <c r="M115" i="12"/>
  <c r="M116" i="12"/>
  <c r="M117" i="12"/>
  <c r="M118" i="12"/>
  <c r="M119" i="12"/>
  <c r="M120" i="12"/>
  <c r="M121" i="12"/>
  <c r="M122" i="12"/>
  <c r="M123" i="12"/>
  <c r="M124" i="12"/>
  <c r="M125" i="12"/>
  <c r="M126" i="12"/>
  <c r="M127" i="12"/>
  <c r="M128" i="12"/>
  <c r="F133" i="14"/>
  <c r="F134" i="14"/>
  <c r="F135" i="14"/>
  <c r="F136" i="14"/>
  <c r="F137" i="14"/>
  <c r="F138" i="14"/>
  <c r="F139" i="14"/>
  <c r="F140" i="14"/>
  <c r="F141" i="14"/>
  <c r="F142" i="14"/>
  <c r="F143" i="14"/>
  <c r="F144" i="14"/>
  <c r="F145" i="14"/>
  <c r="F146" i="14"/>
  <c r="F132" i="14"/>
  <c r="O93" i="14"/>
  <c r="A152" i="12"/>
  <c r="F147" i="14" l="1"/>
  <c r="M66" i="12"/>
  <c r="M67" i="12"/>
  <c r="M68" i="12"/>
  <c r="M69" i="12"/>
  <c r="M70" i="12"/>
  <c r="M71" i="12"/>
  <c r="M72" i="12"/>
  <c r="M73" i="12"/>
  <c r="M74" i="12"/>
  <c r="M75" i="12"/>
  <c r="M65" i="12"/>
  <c r="M63" i="12"/>
  <c r="F15" i="20"/>
  <c r="F17" i="20" s="1"/>
  <c r="M76" i="12" l="1"/>
  <c r="M131" i="12"/>
  <c r="M132" i="12"/>
  <c r="M133" i="12"/>
  <c r="M134" i="12"/>
  <c r="M135" i="12"/>
  <c r="M136" i="12"/>
  <c r="M137" i="12"/>
  <c r="M138" i="12"/>
  <c r="M139" i="12"/>
  <c r="M140" i="12"/>
  <c r="M141" i="12"/>
  <c r="M142" i="12"/>
  <c r="M143" i="12"/>
  <c r="M144" i="12"/>
  <c r="M130" i="12"/>
  <c r="H43" i="14"/>
  <c r="H11" i="26" s="1"/>
  <c r="I43" i="14"/>
  <c r="J43" i="14"/>
  <c r="L43" i="14"/>
  <c r="N43" i="14"/>
  <c r="N11" i="26" l="1"/>
  <c r="N55" i="14"/>
  <c r="L11" i="26"/>
  <c r="J11" i="26"/>
  <c r="I11" i="26"/>
  <c r="P161" i="14"/>
  <c r="P162" i="14"/>
  <c r="F10" i="20"/>
  <c r="M122" i="13"/>
  <c r="M123" i="13"/>
  <c r="M124" i="13"/>
  <c r="M125" i="13"/>
  <c r="M126" i="13"/>
  <c r="M127" i="13"/>
  <c r="M128" i="13"/>
  <c r="M129" i="13"/>
  <c r="M130" i="13"/>
  <c r="M131" i="13"/>
  <c r="M132" i="13"/>
  <c r="M133" i="13"/>
  <c r="M134" i="13"/>
  <c r="M135" i="13"/>
  <c r="M136" i="13"/>
  <c r="M120" i="13"/>
  <c r="H200" i="14"/>
  <c r="H22" i="26" s="1"/>
  <c r="O22" i="26" s="1"/>
  <c r="I200" i="14"/>
  <c r="I22" i="26" s="1"/>
  <c r="J200" i="14"/>
  <c r="J22" i="26" s="1"/>
  <c r="K200" i="14"/>
  <c r="K22" i="26" s="1"/>
  <c r="L200" i="14"/>
  <c r="L22" i="26" s="1"/>
  <c r="N200" i="14"/>
  <c r="N22" i="26" s="1"/>
  <c r="H182" i="14"/>
  <c r="H21" i="26" s="1"/>
  <c r="I182" i="14"/>
  <c r="I21" i="26" s="1"/>
  <c r="J182" i="14"/>
  <c r="J21" i="26" s="1"/>
  <c r="K182" i="14"/>
  <c r="K21" i="26" s="1"/>
  <c r="L182" i="14"/>
  <c r="L21" i="26" s="1"/>
  <c r="N182" i="14"/>
  <c r="N21" i="26" s="1"/>
  <c r="P179" i="14"/>
  <c r="H163" i="14"/>
  <c r="H20" i="26" s="1"/>
  <c r="I163" i="14"/>
  <c r="I20" i="26" s="1"/>
  <c r="J163" i="14"/>
  <c r="J20" i="26" s="1"/>
  <c r="K163" i="14"/>
  <c r="K20" i="26" s="1"/>
  <c r="L163" i="14"/>
  <c r="L20" i="26" s="1"/>
  <c r="N163" i="14"/>
  <c r="N20" i="26" s="1"/>
  <c r="P164" i="14"/>
  <c r="P165" i="14"/>
  <c r="P166" i="14"/>
  <c r="P167" i="14"/>
  <c r="P168" i="14"/>
  <c r="P169" i="14"/>
  <c r="P170" i="14"/>
  <c r="P171" i="14"/>
  <c r="P172" i="14"/>
  <c r="P173" i="14"/>
  <c r="P174" i="14"/>
  <c r="P175" i="14"/>
  <c r="P176" i="14"/>
  <c r="P177" i="14"/>
  <c r="P178" i="14"/>
  <c r="P180" i="14"/>
  <c r="P181" i="14"/>
  <c r="O132" i="14"/>
  <c r="O123" i="14"/>
  <c r="O124" i="14"/>
  <c r="O125" i="14"/>
  <c r="O126" i="14"/>
  <c r="O127" i="14"/>
  <c r="O128" i="14"/>
  <c r="O129" i="14"/>
  <c r="O130" i="14"/>
  <c r="O122" i="14"/>
  <c r="H147" i="14"/>
  <c r="H19" i="26" s="1"/>
  <c r="I147" i="14"/>
  <c r="I19" i="26" s="1"/>
  <c r="O19" i="26" s="1"/>
  <c r="J147" i="14"/>
  <c r="J19" i="26" s="1"/>
  <c r="K147" i="14"/>
  <c r="K19" i="26" s="1"/>
  <c r="L147" i="14"/>
  <c r="L19" i="26" s="1"/>
  <c r="N147" i="14"/>
  <c r="N19" i="26" s="1"/>
  <c r="I131" i="14"/>
  <c r="I18" i="26" s="1"/>
  <c r="O18" i="26" s="1"/>
  <c r="J131" i="14"/>
  <c r="J18" i="26" s="1"/>
  <c r="K131" i="14"/>
  <c r="K18" i="26" s="1"/>
  <c r="L131" i="14"/>
  <c r="L18" i="26" s="1"/>
  <c r="F131" i="14"/>
  <c r="H94" i="14"/>
  <c r="H17" i="26" s="1"/>
  <c r="I94" i="14"/>
  <c r="I17" i="26" s="1"/>
  <c r="J94" i="14"/>
  <c r="J17" i="26" s="1"/>
  <c r="K94" i="14"/>
  <c r="K17" i="26" s="1"/>
  <c r="L94" i="14"/>
  <c r="L17" i="26" s="1"/>
  <c r="N94" i="14"/>
  <c r="N17" i="26" s="1"/>
  <c r="H75" i="14"/>
  <c r="H15" i="26" s="1"/>
  <c r="I75" i="14"/>
  <c r="I15" i="26" s="1"/>
  <c r="J75" i="14"/>
  <c r="J15" i="26" s="1"/>
  <c r="K75" i="14"/>
  <c r="K15" i="26" s="1"/>
  <c r="L75" i="14"/>
  <c r="L15" i="26" s="1"/>
  <c r="N75" i="14"/>
  <c r="N15" i="26" s="1"/>
  <c r="H63" i="14"/>
  <c r="H14" i="26" s="1"/>
  <c r="I63" i="14"/>
  <c r="I14" i="26" s="1"/>
  <c r="J63" i="14"/>
  <c r="J14" i="26" s="1"/>
  <c r="K63" i="14"/>
  <c r="K14" i="26" s="1"/>
  <c r="K16" i="26" s="1"/>
  <c r="L63" i="14"/>
  <c r="L14" i="26" s="1"/>
  <c r="N63" i="14"/>
  <c r="N14" i="26" s="1"/>
  <c r="H54" i="14"/>
  <c r="H12" i="26" s="1"/>
  <c r="I54" i="14"/>
  <c r="I12" i="26" s="1"/>
  <c r="J54" i="14"/>
  <c r="J12" i="26" s="1"/>
  <c r="L54" i="14"/>
  <c r="L12" i="26" s="1"/>
  <c r="N54" i="14"/>
  <c r="N12" i="26" s="1"/>
  <c r="H18" i="14"/>
  <c r="H8" i="26" s="1"/>
  <c r="I18" i="14"/>
  <c r="I8" i="26" s="1"/>
  <c r="I10" i="26" s="1"/>
  <c r="J18" i="14"/>
  <c r="J8" i="26" s="1"/>
  <c r="J10" i="26" s="1"/>
  <c r="K18" i="14"/>
  <c r="K8" i="26" s="1"/>
  <c r="K10" i="26" s="1"/>
  <c r="L18" i="14"/>
  <c r="L8" i="26" s="1"/>
  <c r="L10" i="26" s="1"/>
  <c r="N18" i="14"/>
  <c r="N8" i="26" s="1"/>
  <c r="N10" i="26" s="1"/>
  <c r="H193" i="12"/>
  <c r="H23" i="24" s="1"/>
  <c r="I193" i="12"/>
  <c r="I23" i="24" s="1"/>
  <c r="M23" i="24" s="1"/>
  <c r="J193" i="12"/>
  <c r="J23" i="24" s="1"/>
  <c r="K193" i="12"/>
  <c r="K23" i="24" s="1"/>
  <c r="K175" i="12"/>
  <c r="K22" i="24" s="1"/>
  <c r="H145" i="12"/>
  <c r="H21" i="24" s="1"/>
  <c r="I145" i="12"/>
  <c r="I21" i="24" s="1"/>
  <c r="J145" i="12"/>
  <c r="J21" i="24" s="1"/>
  <c r="K145" i="12"/>
  <c r="K21" i="24" s="1"/>
  <c r="H129" i="12"/>
  <c r="H20" i="24" s="1"/>
  <c r="M20" i="24" s="1"/>
  <c r="H113" i="12"/>
  <c r="H19" i="24" s="1"/>
  <c r="I129" i="12"/>
  <c r="I20" i="24" s="1"/>
  <c r="J129" i="12"/>
  <c r="J20" i="24" s="1"/>
  <c r="K129" i="12"/>
  <c r="K20" i="24" s="1"/>
  <c r="I113" i="12"/>
  <c r="I19" i="24" s="1"/>
  <c r="J113" i="12"/>
  <c r="J19" i="24" s="1"/>
  <c r="K113" i="12"/>
  <c r="K19" i="24" s="1"/>
  <c r="H103" i="12"/>
  <c r="H18" i="24" s="1"/>
  <c r="M18" i="24" s="1"/>
  <c r="I103" i="12"/>
  <c r="I18" i="24" s="1"/>
  <c r="J103" i="12"/>
  <c r="J18" i="24" s="1"/>
  <c r="K103" i="12"/>
  <c r="K18" i="24" s="1"/>
  <c r="H64" i="12"/>
  <c r="H15" i="24" s="1"/>
  <c r="I64" i="12"/>
  <c r="I15" i="24" s="1"/>
  <c r="J64" i="12"/>
  <c r="J15" i="24" s="1"/>
  <c r="K64" i="12"/>
  <c r="K15" i="24" s="1"/>
  <c r="H76" i="12"/>
  <c r="H16" i="24" s="1"/>
  <c r="M16" i="24" s="1"/>
  <c r="I76" i="12"/>
  <c r="I16" i="24" s="1"/>
  <c r="J76" i="12"/>
  <c r="J16" i="24" s="1"/>
  <c r="K76" i="12"/>
  <c r="K16" i="24" s="1"/>
  <c r="H55" i="12"/>
  <c r="H13" i="24" s="1"/>
  <c r="H44" i="12"/>
  <c r="H12" i="24" s="1"/>
  <c r="I44" i="12"/>
  <c r="I12" i="24" s="1"/>
  <c r="J44" i="12"/>
  <c r="J12" i="24" s="1"/>
  <c r="K44" i="12"/>
  <c r="K12" i="24" s="1"/>
  <c r="H19" i="12"/>
  <c r="H9" i="24" s="1"/>
  <c r="H11" i="24" s="1"/>
  <c r="H23" i="20"/>
  <c r="I23" i="20"/>
  <c r="J23" i="20"/>
  <c r="K23" i="20"/>
  <c r="H156" i="13"/>
  <c r="H22" i="20" s="1"/>
  <c r="I156" i="13"/>
  <c r="I22" i="20" s="1"/>
  <c r="J156" i="13"/>
  <c r="J22" i="20" s="1"/>
  <c r="K156" i="13"/>
  <c r="K22" i="20" s="1"/>
  <c r="H137" i="13"/>
  <c r="H21" i="20" s="1"/>
  <c r="I137" i="13"/>
  <c r="I21" i="20" s="1"/>
  <c r="J137" i="13"/>
  <c r="J21" i="20" s="1"/>
  <c r="K137" i="13"/>
  <c r="K21" i="20" s="1"/>
  <c r="J20" i="20"/>
  <c r="H20" i="20"/>
  <c r="I20" i="20"/>
  <c r="K20" i="20"/>
  <c r="H95" i="13"/>
  <c r="H18" i="20" s="1"/>
  <c r="I95" i="13"/>
  <c r="I18" i="20" s="1"/>
  <c r="J95" i="13"/>
  <c r="J18" i="20" s="1"/>
  <c r="K95" i="13"/>
  <c r="K18" i="20" s="1"/>
  <c r="H76" i="13"/>
  <c r="H16" i="20" s="1"/>
  <c r="I76" i="13"/>
  <c r="I16" i="20" s="1"/>
  <c r="J76" i="13"/>
  <c r="J16" i="20" s="1"/>
  <c r="K76" i="13"/>
  <c r="K16" i="20" s="1"/>
  <c r="H15" i="20"/>
  <c r="I15" i="20"/>
  <c r="J15" i="20"/>
  <c r="K15" i="20"/>
  <c r="H13" i="20"/>
  <c r="I13" i="20"/>
  <c r="J13" i="20"/>
  <c r="K13" i="20"/>
  <c r="H44" i="13"/>
  <c r="I44" i="13"/>
  <c r="J44" i="13"/>
  <c r="K44" i="13"/>
  <c r="H10" i="20"/>
  <c r="I10" i="20"/>
  <c r="J10" i="20"/>
  <c r="K30" i="13"/>
  <c r="K10" i="20" s="1"/>
  <c r="I9" i="20"/>
  <c r="J9" i="20"/>
  <c r="K9" i="20"/>
  <c r="L16" i="26" l="1"/>
  <c r="I17" i="24"/>
  <c r="H17" i="24"/>
  <c r="M17" i="24" s="1"/>
  <c r="O15" i="26"/>
  <c r="I55" i="14"/>
  <c r="O20" i="26"/>
  <c r="J55" i="14"/>
  <c r="N16" i="26"/>
  <c r="O21" i="26"/>
  <c r="O17" i="26"/>
  <c r="J16" i="26"/>
  <c r="I16" i="26"/>
  <c r="O14" i="26"/>
  <c r="P14" i="26" s="1"/>
  <c r="H16" i="26"/>
  <c r="O16" i="26" s="1"/>
  <c r="K23" i="26"/>
  <c r="L55" i="14"/>
  <c r="O12" i="26"/>
  <c r="I13" i="26"/>
  <c r="J13" i="26"/>
  <c r="J23" i="26" s="1"/>
  <c r="L13" i="26"/>
  <c r="L23" i="26" s="1"/>
  <c r="H13" i="26"/>
  <c r="N13" i="26"/>
  <c r="O11" i="26"/>
  <c r="M21" i="24"/>
  <c r="N21" i="24" s="1"/>
  <c r="M19" i="24"/>
  <c r="K17" i="24"/>
  <c r="J17" i="24"/>
  <c r="H14" i="24"/>
  <c r="H24" i="24" s="1"/>
  <c r="H10" i="26"/>
  <c r="O8" i="26"/>
  <c r="G200" i="14"/>
  <c r="G22" i="26" s="1"/>
  <c r="P22" i="26" s="1"/>
  <c r="N201" i="14"/>
  <c r="L201" i="14"/>
  <c r="H55" i="14"/>
  <c r="Q183" i="14"/>
  <c r="K17" i="20"/>
  <c r="H9" i="20"/>
  <c r="M9" i="20" s="1"/>
  <c r="M19" i="13"/>
  <c r="I17" i="20"/>
  <c r="K12" i="20"/>
  <c r="K24" i="20" s="1"/>
  <c r="K56" i="13"/>
  <c r="I12" i="20"/>
  <c r="I14" i="20" s="1"/>
  <c r="I56" i="13"/>
  <c r="J12" i="20"/>
  <c r="J14" i="20" s="1"/>
  <c r="J56" i="13"/>
  <c r="H12" i="20"/>
  <c r="H14" i="20" s="1"/>
  <c r="H56" i="13"/>
  <c r="M13" i="20"/>
  <c r="J11" i="20"/>
  <c r="J17" i="20"/>
  <c r="K11" i="20"/>
  <c r="I11" i="20"/>
  <c r="M10" i="20"/>
  <c r="M145" i="12"/>
  <c r="M137" i="13"/>
  <c r="M21" i="20" s="1"/>
  <c r="H175" i="13"/>
  <c r="O131" i="14"/>
  <c r="M121" i="13"/>
  <c r="M20" i="20" s="1"/>
  <c r="G174" i="13"/>
  <c r="G23" i="20" s="1"/>
  <c r="G182" i="14"/>
  <c r="G21" i="26" s="1"/>
  <c r="M30" i="13"/>
  <c r="F55" i="13"/>
  <c r="N23" i="26" l="1"/>
  <c r="P21" i="26"/>
  <c r="I23" i="26"/>
  <c r="O13" i="26"/>
  <c r="F13" i="20"/>
  <c r="F12" i="26"/>
  <c r="F13" i="26" s="1"/>
  <c r="O10" i="26"/>
  <c r="H23" i="26"/>
  <c r="K14" i="20"/>
  <c r="H11" i="20"/>
  <c r="H24" i="20"/>
  <c r="J24" i="20"/>
  <c r="I24" i="20"/>
  <c r="M12" i="20"/>
  <c r="M14" i="20" s="1"/>
  <c r="H17" i="20"/>
  <c r="Q14" i="20"/>
  <c r="M11" i="20"/>
  <c r="O23" i="26" l="1"/>
  <c r="H31" i="13"/>
  <c r="I31" i="13"/>
  <c r="J31" i="13"/>
  <c r="K31" i="13"/>
  <c r="K19" i="12" l="1"/>
  <c r="K9" i="24" s="1"/>
  <c r="K11" i="24" s="1"/>
  <c r="J19" i="12"/>
  <c r="J9" i="24" s="1"/>
  <c r="J11" i="24" s="1"/>
  <c r="I19" i="12"/>
  <c r="I9" i="24" s="1"/>
  <c r="I11" i="24" s="1"/>
  <c r="M9" i="12"/>
  <c r="K55" i="12"/>
  <c r="K13" i="24" s="1"/>
  <c r="K14" i="24" s="1"/>
  <c r="J55" i="12"/>
  <c r="J13" i="24" s="1"/>
  <c r="J14" i="24" s="1"/>
  <c r="I55" i="12"/>
  <c r="I13" i="24" s="1"/>
  <c r="I14" i="24" s="1"/>
  <c r="F137" i="13"/>
  <c r="G123" i="14"/>
  <c r="G124" i="14"/>
  <c r="G125" i="14"/>
  <c r="G126" i="14"/>
  <c r="G127" i="14"/>
  <c r="G128" i="14"/>
  <c r="G129" i="14"/>
  <c r="I24" i="24" l="1"/>
  <c r="J24" i="24"/>
  <c r="K24" i="24"/>
  <c r="F21" i="20"/>
  <c r="F20" i="26"/>
  <c r="G43" i="14"/>
  <c r="G11" i="26" s="1"/>
  <c r="I194" i="12"/>
  <c r="M19" i="12"/>
  <c r="M9" i="24" s="1"/>
  <c r="G131" i="14"/>
  <c r="G18" i="26" s="1"/>
  <c r="P18" i="26" s="1"/>
  <c r="G87" i="12"/>
  <c r="G88" i="12"/>
  <c r="G89" i="12"/>
  <c r="G90" i="12"/>
  <c r="G91" i="12"/>
  <c r="G92" i="12"/>
  <c r="G93" i="12"/>
  <c r="G94" i="12"/>
  <c r="G95" i="12"/>
  <c r="G96" i="12"/>
  <c r="G97" i="12"/>
  <c r="G98" i="12"/>
  <c r="G99" i="12"/>
  <c r="G100" i="12"/>
  <c r="G101" i="12"/>
  <c r="G102" i="12"/>
  <c r="N58" i="13"/>
  <c r="N59" i="13"/>
  <c r="N60" i="13"/>
  <c r="N61" i="13"/>
  <c r="N62" i="13"/>
  <c r="N63" i="13"/>
  <c r="N57" i="13"/>
  <c r="N45" i="13"/>
  <c r="G66" i="12"/>
  <c r="G67" i="12"/>
  <c r="G68" i="12"/>
  <c r="G69" i="12"/>
  <c r="G70" i="12"/>
  <c r="G71" i="12"/>
  <c r="G72" i="12"/>
  <c r="G73" i="12"/>
  <c r="G74" i="12"/>
  <c r="G75" i="12"/>
  <c r="N65" i="13"/>
  <c r="G121" i="13"/>
  <c r="G133" i="14"/>
  <c r="G134" i="14"/>
  <c r="G135" i="14"/>
  <c r="G136" i="14"/>
  <c r="G138" i="14"/>
  <c r="G139" i="14"/>
  <c r="G140" i="14"/>
  <c r="G141" i="14"/>
  <c r="G143" i="14"/>
  <c r="G144" i="14"/>
  <c r="G145" i="14"/>
  <c r="G146" i="14"/>
  <c r="G132" i="14"/>
  <c r="P11" i="26" l="1"/>
  <c r="G18" i="14"/>
  <c r="G8" i="26" s="1"/>
  <c r="N107" i="13"/>
  <c r="N106" i="13"/>
  <c r="N108" i="13"/>
  <c r="G175" i="12"/>
  <c r="G22" i="24" s="1"/>
  <c r="N22" i="24" s="1"/>
  <c r="G10" i="20"/>
  <c r="G76" i="12"/>
  <c r="G16" i="24" s="1"/>
  <c r="N16" i="24" s="1"/>
  <c r="G193" i="12"/>
  <c r="G23" i="24" s="1"/>
  <c r="N23" i="24" s="1"/>
  <c r="G95" i="13"/>
  <c r="G18" i="20" s="1"/>
  <c r="G20" i="20"/>
  <c r="N20" i="20" s="1"/>
  <c r="G76" i="13"/>
  <c r="G64" i="13"/>
  <c r="G30" i="12"/>
  <c r="G10" i="24" s="1"/>
  <c r="G19" i="12"/>
  <c r="G9" i="24" s="1"/>
  <c r="G75" i="14"/>
  <c r="G15" i="26" s="1"/>
  <c r="G54" i="14"/>
  <c r="G12" i="26" s="1"/>
  <c r="P12" i="26" s="1"/>
  <c r="G147" i="14"/>
  <c r="G19" i="26" s="1"/>
  <c r="P19" i="26" s="1"/>
  <c r="G94" i="14"/>
  <c r="G17" i="26" s="1"/>
  <c r="P17" i="26" s="1"/>
  <c r="G129" i="12"/>
  <c r="G20" i="24" s="1"/>
  <c r="N20" i="24" s="1"/>
  <c r="G113" i="12"/>
  <c r="G19" i="24" s="1"/>
  <c r="N19" i="24" s="1"/>
  <c r="G103" i="12"/>
  <c r="G18" i="24" s="1"/>
  <c r="N18" i="24" s="1"/>
  <c r="G64" i="12"/>
  <c r="G15" i="24" s="1"/>
  <c r="G156" i="13"/>
  <c r="G22" i="20" s="1"/>
  <c r="G16" i="26" l="1"/>
  <c r="P16" i="26" s="1"/>
  <c r="P15" i="26"/>
  <c r="G13" i="26"/>
  <c r="P13" i="26" s="1"/>
  <c r="G17" i="24"/>
  <c r="N17" i="24" s="1"/>
  <c r="G11" i="24"/>
  <c r="G10" i="26"/>
  <c r="P8" i="26"/>
  <c r="N9" i="24"/>
  <c r="G16" i="20"/>
  <c r="G15" i="20"/>
  <c r="N64" i="13"/>
  <c r="G31" i="13"/>
  <c r="G9" i="20"/>
  <c r="N9" i="20" s="1"/>
  <c r="N10" i="20"/>
  <c r="G30" i="14"/>
  <c r="G77" i="12"/>
  <c r="H201" i="14"/>
  <c r="I201" i="14"/>
  <c r="J201" i="14"/>
  <c r="K201" i="14"/>
  <c r="M193" i="12"/>
  <c r="M192" i="12"/>
  <c r="F193" i="12"/>
  <c r="F23" i="24" s="1"/>
  <c r="F175" i="12"/>
  <c r="F22" i="24" s="1"/>
  <c r="N144" i="12"/>
  <c r="N143" i="12"/>
  <c r="N142" i="12"/>
  <c r="F63" i="14"/>
  <c r="G76" i="14"/>
  <c r="H30" i="14"/>
  <c r="I30" i="14"/>
  <c r="J30" i="14"/>
  <c r="K30" i="14"/>
  <c r="L30" i="14"/>
  <c r="N30" i="14"/>
  <c r="F43" i="14"/>
  <c r="F12" i="20"/>
  <c r="F29" i="14"/>
  <c r="F18" i="14"/>
  <c r="F54" i="14"/>
  <c r="F55" i="12"/>
  <c r="F13" i="24" s="1"/>
  <c r="F14" i="24" s="1"/>
  <c r="F22" i="20"/>
  <c r="O200" i="14"/>
  <c r="O147" i="14"/>
  <c r="O94" i="14"/>
  <c r="P10" i="26" l="1"/>
  <c r="F14" i="20"/>
  <c r="G17" i="20"/>
  <c r="G11" i="20"/>
  <c r="N11" i="20" s="1"/>
  <c r="F55" i="14"/>
  <c r="G163" i="14"/>
  <c r="G20" i="26" s="1"/>
  <c r="P20" i="26" s="1"/>
  <c r="G44" i="12"/>
  <c r="G12" i="24" s="1"/>
  <c r="G55" i="12"/>
  <c r="G13" i="24" s="1"/>
  <c r="F30" i="14"/>
  <c r="F56" i="13"/>
  <c r="O201" i="14"/>
  <c r="F76" i="14"/>
  <c r="I76" i="14"/>
  <c r="J76" i="14"/>
  <c r="K76" i="14"/>
  <c r="L76" i="14"/>
  <c r="N76" i="14"/>
  <c r="H76" i="14"/>
  <c r="O63" i="14"/>
  <c r="O62" i="14"/>
  <c r="O54" i="14"/>
  <c r="O53" i="14"/>
  <c r="O43" i="14"/>
  <c r="O42" i="14"/>
  <c r="P42" i="14" s="1"/>
  <c r="O18" i="14"/>
  <c r="P18" i="14" s="1"/>
  <c r="O29" i="14"/>
  <c r="O20" i="14"/>
  <c r="O21" i="14"/>
  <c r="O22" i="14"/>
  <c r="O23" i="14"/>
  <c r="O24" i="14"/>
  <c r="O25" i="14"/>
  <c r="O26" i="14"/>
  <c r="O27" i="14"/>
  <c r="O28" i="14"/>
  <c r="O19" i="14"/>
  <c r="O17" i="14"/>
  <c r="O55" i="14" l="1"/>
  <c r="G23" i="26"/>
  <c r="P23" i="26" s="1"/>
  <c r="G14" i="24"/>
  <c r="G24" i="24" s="1"/>
  <c r="G194" i="12"/>
  <c r="G201" i="14"/>
  <c r="P63" i="14"/>
  <c r="P54" i="14"/>
  <c r="G55" i="14"/>
  <c r="P43" i="14"/>
  <c r="O30" i="14"/>
  <c r="P30" i="14" s="1"/>
  <c r="M30" i="12"/>
  <c r="M10" i="24" s="1"/>
  <c r="M191" i="12"/>
  <c r="M190" i="12"/>
  <c r="K77" i="12"/>
  <c r="J77" i="12"/>
  <c r="I77" i="12"/>
  <c r="H77" i="12"/>
  <c r="F64" i="12"/>
  <c r="F15" i="24" s="1"/>
  <c r="F76" i="12"/>
  <c r="F16" i="24" s="1"/>
  <c r="H31" i="12"/>
  <c r="I31" i="12"/>
  <c r="J31" i="12"/>
  <c r="K31" i="12"/>
  <c r="J77" i="13"/>
  <c r="H77" i="13"/>
  <c r="I77" i="13"/>
  <c r="K77" i="13"/>
  <c r="N10" i="24" l="1"/>
  <c r="M11" i="24"/>
  <c r="F17" i="24"/>
  <c r="P201" i="14"/>
  <c r="F56" i="12"/>
  <c r="J56" i="12"/>
  <c r="M44" i="12"/>
  <c r="M12" i="24" s="1"/>
  <c r="F77" i="12"/>
  <c r="H56" i="12"/>
  <c r="I56" i="12"/>
  <c r="K56" i="12"/>
  <c r="N12" i="24" l="1"/>
  <c r="N11" i="24"/>
  <c r="N46" i="13"/>
  <c r="N47" i="13"/>
  <c r="N48" i="13"/>
  <c r="N49" i="13"/>
  <c r="N50" i="13"/>
  <c r="N51" i="13"/>
  <c r="N52" i="13"/>
  <c r="N53" i="13"/>
  <c r="N54" i="13"/>
  <c r="G137" i="13" l="1"/>
  <c r="G21" i="20" s="1"/>
  <c r="G55" i="13"/>
  <c r="G44" i="13"/>
  <c r="G12" i="20" s="1"/>
  <c r="N192" i="12"/>
  <c r="N63" i="12"/>
  <c r="F105" i="13"/>
  <c r="F30" i="12"/>
  <c r="F10" i="24" s="1"/>
  <c r="F11" i="24" s="1"/>
  <c r="F24" i="24" s="1"/>
  <c r="M42" i="13"/>
  <c r="M44" i="13"/>
  <c r="M56" i="13" s="1"/>
  <c r="M33" i="13"/>
  <c r="M34" i="13"/>
  <c r="M35" i="13"/>
  <c r="M36" i="13"/>
  <c r="M37" i="13"/>
  <c r="N37" i="13" s="1"/>
  <c r="M38" i="13"/>
  <c r="M39" i="13"/>
  <c r="M40" i="13"/>
  <c r="M41" i="13"/>
  <c r="M43" i="13"/>
  <c r="M32" i="13"/>
  <c r="N11" i="13"/>
  <c r="N12" i="13"/>
  <c r="N13" i="13"/>
  <c r="N14" i="13"/>
  <c r="N15" i="13"/>
  <c r="N16" i="13"/>
  <c r="N17" i="13"/>
  <c r="N18" i="13"/>
  <c r="F19" i="20" l="1"/>
  <c r="F18" i="26"/>
  <c r="F194" i="12"/>
  <c r="G13" i="20"/>
  <c r="N13" i="20" s="1"/>
  <c r="N55" i="13"/>
  <c r="N12" i="20"/>
  <c r="N21" i="20"/>
  <c r="M15" i="20"/>
  <c r="N44" i="13"/>
  <c r="N9" i="13"/>
  <c r="M31" i="12"/>
  <c r="F31" i="12"/>
  <c r="G31" i="12"/>
  <c r="N30" i="12"/>
  <c r="N19" i="12"/>
  <c r="G77" i="13"/>
  <c r="F77" i="13"/>
  <c r="F31" i="13"/>
  <c r="G14" i="20" l="1"/>
  <c r="N14" i="20" s="1"/>
  <c r="F9" i="20"/>
  <c r="N15" i="20"/>
  <c r="N31" i="12"/>
  <c r="G56" i="13"/>
  <c r="N56" i="13" s="1"/>
  <c r="F11" i="20" l="1"/>
  <c r="M66" i="13" l="1"/>
  <c r="M67" i="13"/>
  <c r="M68" i="13"/>
  <c r="M69" i="13"/>
  <c r="M70" i="13"/>
  <c r="M71" i="13"/>
  <c r="M72" i="13"/>
  <c r="M73" i="13"/>
  <c r="M74" i="13"/>
  <c r="M75" i="13"/>
  <c r="M78" i="13"/>
  <c r="M79" i="13"/>
  <c r="M80" i="13"/>
  <c r="M76" i="13" l="1"/>
  <c r="M149" i="13"/>
  <c r="N149" i="13" s="1"/>
  <c r="F163" i="14"/>
  <c r="M77" i="13" l="1"/>
  <c r="N77" i="13" s="1"/>
  <c r="M16" i="20"/>
  <c r="M86" i="12"/>
  <c r="N75" i="13"/>
  <c r="N78" i="13"/>
  <c r="N16" i="20" l="1"/>
  <c r="M17" i="20"/>
  <c r="N17" i="20" s="1"/>
  <c r="N86" i="12"/>
  <c r="N66" i="13"/>
  <c r="N67" i="13"/>
  <c r="N68" i="13"/>
  <c r="N69" i="13"/>
  <c r="N70" i="13"/>
  <c r="N71" i="13"/>
  <c r="N72" i="13"/>
  <c r="N73" i="13"/>
  <c r="N74" i="13"/>
  <c r="N79" i="13"/>
  <c r="N80" i="13"/>
  <c r="J194" i="12"/>
  <c r="K194" i="12"/>
  <c r="F94" i="14"/>
  <c r="G56" i="12" l="1"/>
  <c r="H194" i="12"/>
  <c r="F201" i="14"/>
  <c r="M175" i="12"/>
  <c r="N19" i="13"/>
  <c r="N76" i="13"/>
  <c r="M61" i="12"/>
  <c r="N61" i="12" s="1"/>
  <c r="O77" i="14" l="1"/>
  <c r="M87" i="12"/>
  <c r="M57" i="12"/>
  <c r="M32" i="12"/>
  <c r="M33" i="12"/>
  <c r="M34" i="12"/>
  <c r="M35" i="12"/>
  <c r="M36" i="12"/>
  <c r="M37" i="12"/>
  <c r="M38" i="12"/>
  <c r="M39" i="12"/>
  <c r="M40" i="12"/>
  <c r="M41" i="12"/>
  <c r="M42" i="12"/>
  <c r="M43" i="12"/>
  <c r="M45" i="12"/>
  <c r="M46" i="12"/>
  <c r="M47" i="12"/>
  <c r="M48" i="12"/>
  <c r="M49" i="12"/>
  <c r="M50" i="12"/>
  <c r="M51" i="12"/>
  <c r="M52" i="12"/>
  <c r="M53" i="12"/>
  <c r="M54" i="12"/>
  <c r="M55" i="12" l="1"/>
  <c r="M13" i="24" s="1"/>
  <c r="O9" i="14"/>
  <c r="O10" i="14"/>
  <c r="O11" i="14"/>
  <c r="O12" i="14"/>
  <c r="O13" i="14"/>
  <c r="O14" i="14"/>
  <c r="O15" i="14"/>
  <c r="O16" i="14"/>
  <c r="O31" i="14"/>
  <c r="O32" i="14"/>
  <c r="O33" i="14"/>
  <c r="O34" i="14"/>
  <c r="P34" i="14" s="1"/>
  <c r="O35" i="14"/>
  <c r="O36" i="14"/>
  <c r="O37" i="14"/>
  <c r="O38" i="14"/>
  <c r="O39" i="14"/>
  <c r="O40" i="14"/>
  <c r="O41" i="14"/>
  <c r="O44" i="14"/>
  <c r="O45" i="14"/>
  <c r="O46" i="14"/>
  <c r="O47" i="14"/>
  <c r="O48" i="14"/>
  <c r="O49" i="14"/>
  <c r="O50" i="14"/>
  <c r="O51" i="14"/>
  <c r="O52" i="14"/>
  <c r="O56" i="14"/>
  <c r="O57" i="14"/>
  <c r="O58" i="14"/>
  <c r="O59" i="14"/>
  <c r="O60" i="14"/>
  <c r="O61" i="14"/>
  <c r="O64" i="14"/>
  <c r="O65" i="14"/>
  <c r="O66" i="14"/>
  <c r="O67" i="14"/>
  <c r="O68" i="14"/>
  <c r="O69" i="14"/>
  <c r="O70" i="14"/>
  <c r="O71" i="14"/>
  <c r="O72" i="14"/>
  <c r="O73" i="14"/>
  <c r="O74" i="14"/>
  <c r="O78" i="14"/>
  <c r="O79" i="14"/>
  <c r="O80" i="14"/>
  <c r="O81" i="14"/>
  <c r="O82" i="14"/>
  <c r="O83" i="14"/>
  <c r="O84" i="14"/>
  <c r="O85" i="14"/>
  <c r="O86" i="14"/>
  <c r="O87" i="14"/>
  <c r="O88" i="14"/>
  <c r="O89" i="14"/>
  <c r="O90" i="14"/>
  <c r="O91" i="14"/>
  <c r="O92" i="14"/>
  <c r="O133" i="14"/>
  <c r="O134" i="14"/>
  <c r="O135" i="14"/>
  <c r="O136" i="14"/>
  <c r="O137" i="14"/>
  <c r="O138" i="14"/>
  <c r="O139" i="14"/>
  <c r="O140" i="14"/>
  <c r="O141" i="14"/>
  <c r="O142" i="14"/>
  <c r="O143" i="14"/>
  <c r="O144" i="14"/>
  <c r="O145" i="14"/>
  <c r="O183" i="14"/>
  <c r="O184" i="14"/>
  <c r="O185" i="14"/>
  <c r="O186" i="14"/>
  <c r="O187" i="14"/>
  <c r="O188" i="14"/>
  <c r="O189" i="14"/>
  <c r="O190" i="14"/>
  <c r="O191" i="14"/>
  <c r="O192" i="14"/>
  <c r="O193" i="14"/>
  <c r="O194" i="14"/>
  <c r="O195" i="14"/>
  <c r="O196" i="14"/>
  <c r="O197" i="14"/>
  <c r="O198" i="14"/>
  <c r="O199" i="14"/>
  <c r="N13" i="24" l="1"/>
  <c r="M14" i="24"/>
  <c r="O163" i="14"/>
  <c r="O75" i="14"/>
  <c r="N44" i="12"/>
  <c r="P200" i="14"/>
  <c r="P199" i="14"/>
  <c r="N14" i="24" l="1"/>
  <c r="M24" i="24"/>
  <c r="N24" i="24" s="1"/>
  <c r="P163" i="14"/>
  <c r="P75" i="14"/>
  <c r="O76" i="14"/>
  <c r="M56" i="12"/>
  <c r="N56" i="12" s="1"/>
  <c r="P28" i="14"/>
  <c r="N32" i="12"/>
  <c r="F20" i="20" l="1"/>
  <c r="F95" i="13"/>
  <c r="F17" i="26" s="1"/>
  <c r="F23" i="20" l="1"/>
  <c r="F22" i="26"/>
  <c r="F23" i="26" s="1"/>
  <c r="F175" i="13"/>
  <c r="F18" i="20"/>
  <c r="M81" i="13"/>
  <c r="M82" i="13"/>
  <c r="M83" i="13"/>
  <c r="M84" i="13"/>
  <c r="M85" i="13"/>
  <c r="M86" i="13"/>
  <c r="M87" i="13"/>
  <c r="M88" i="13"/>
  <c r="M89" i="13"/>
  <c r="M90" i="13"/>
  <c r="M91" i="13"/>
  <c r="M92" i="13"/>
  <c r="M93" i="13"/>
  <c r="M94" i="13"/>
  <c r="M109" i="13"/>
  <c r="M110" i="13"/>
  <c r="M111" i="13"/>
  <c r="M112" i="13"/>
  <c r="M113" i="13"/>
  <c r="M114" i="13"/>
  <c r="M115" i="13"/>
  <c r="M116" i="13"/>
  <c r="M117" i="13"/>
  <c r="M118" i="13"/>
  <c r="M119" i="13"/>
  <c r="M138" i="13"/>
  <c r="M139" i="13"/>
  <c r="M141" i="13"/>
  <c r="M142" i="13"/>
  <c r="M143" i="13"/>
  <c r="M144" i="13"/>
  <c r="M145" i="13"/>
  <c r="M146" i="13"/>
  <c r="M147" i="13"/>
  <c r="M148" i="13"/>
  <c r="M150" i="13"/>
  <c r="M151" i="13"/>
  <c r="M152" i="13"/>
  <c r="M153" i="13"/>
  <c r="M154" i="13"/>
  <c r="M155" i="13"/>
  <c r="N162" i="13"/>
  <c r="N166" i="13"/>
  <c r="N170" i="13"/>
  <c r="N158" i="12"/>
  <c r="N162" i="12"/>
  <c r="N166" i="12"/>
  <c r="N170" i="12"/>
  <c r="M176" i="12"/>
  <c r="M177" i="12"/>
  <c r="M178" i="12"/>
  <c r="N178" i="12" s="1"/>
  <c r="M179" i="12"/>
  <c r="M180" i="12"/>
  <c r="M181" i="12"/>
  <c r="M182" i="12"/>
  <c r="M183" i="12"/>
  <c r="M184" i="12"/>
  <c r="N184" i="12" s="1"/>
  <c r="M185" i="12"/>
  <c r="M186" i="12"/>
  <c r="M187" i="12"/>
  <c r="N187" i="12" s="1"/>
  <c r="M188" i="12"/>
  <c r="M189" i="12"/>
  <c r="N191" i="12"/>
  <c r="N118" i="12"/>
  <c r="N122" i="12"/>
  <c r="N126" i="12"/>
  <c r="M104" i="12"/>
  <c r="M105" i="12"/>
  <c r="M106" i="12"/>
  <c r="M107" i="12"/>
  <c r="M108" i="12"/>
  <c r="M109" i="12"/>
  <c r="M110" i="12"/>
  <c r="M111" i="12"/>
  <c r="M112" i="12"/>
  <c r="N87" i="12"/>
  <c r="M88" i="12"/>
  <c r="M89" i="12"/>
  <c r="M90" i="12"/>
  <c r="M91" i="12"/>
  <c r="M92" i="12"/>
  <c r="M93" i="12"/>
  <c r="M94" i="12"/>
  <c r="M95" i="12"/>
  <c r="M96" i="12"/>
  <c r="M97" i="12"/>
  <c r="M98" i="12"/>
  <c r="M99" i="12"/>
  <c r="M100" i="12"/>
  <c r="M101" i="12"/>
  <c r="M102" i="12"/>
  <c r="M58" i="12"/>
  <c r="M59" i="12"/>
  <c r="M60" i="12"/>
  <c r="N60" i="12" s="1"/>
  <c r="M62" i="12"/>
  <c r="N62" i="12" s="1"/>
  <c r="N68" i="12"/>
  <c r="N69" i="12"/>
  <c r="N73" i="12"/>
  <c r="N114" i="12"/>
  <c r="N49" i="12"/>
  <c r="N45" i="12"/>
  <c r="N40" i="12"/>
  <c r="N10" i="12"/>
  <c r="P122" i="14"/>
  <c r="P12" i="14"/>
  <c r="P16" i="14"/>
  <c r="P20" i="14"/>
  <c r="P25" i="14"/>
  <c r="P148" i="14"/>
  <c r="P150" i="14"/>
  <c r="P152" i="14"/>
  <c r="P154" i="14"/>
  <c r="P156" i="14"/>
  <c r="P158" i="14"/>
  <c r="P160" i="14"/>
  <c r="P184" i="14"/>
  <c r="P185" i="14"/>
  <c r="P187" i="14"/>
  <c r="P189" i="14"/>
  <c r="P191" i="14"/>
  <c r="P193" i="14"/>
  <c r="P195" i="14"/>
  <c r="P197" i="14"/>
  <c r="N9" i="12"/>
  <c r="N11" i="12"/>
  <c r="N12" i="12"/>
  <c r="N13" i="12"/>
  <c r="N14" i="12"/>
  <c r="N15" i="12"/>
  <c r="N16" i="12"/>
  <c r="N17" i="12"/>
  <c r="N18" i="12"/>
  <c r="N20" i="12"/>
  <c r="N21" i="12"/>
  <c r="N22" i="12"/>
  <c r="N23" i="12"/>
  <c r="N24" i="12"/>
  <c r="N25" i="12"/>
  <c r="N26" i="12"/>
  <c r="N27" i="12"/>
  <c r="N28" i="12"/>
  <c r="N29" i="12"/>
  <c r="P81" i="14"/>
  <c r="P85" i="14"/>
  <c r="P89" i="14"/>
  <c r="P93" i="14"/>
  <c r="P33" i="14"/>
  <c r="P37" i="14"/>
  <c r="P38" i="14"/>
  <c r="P41" i="14"/>
  <c r="P46" i="14"/>
  <c r="P47" i="14"/>
  <c r="P50" i="14"/>
  <c r="P51" i="14"/>
  <c r="F24" i="20" l="1"/>
  <c r="N145" i="12"/>
  <c r="M129" i="12"/>
  <c r="M113" i="12"/>
  <c r="M103" i="12"/>
  <c r="M64" i="12"/>
  <c r="M15" i="24" s="1"/>
  <c r="N15" i="24" s="1"/>
  <c r="N158" i="13"/>
  <c r="M174" i="13"/>
  <c r="M23" i="20" s="1"/>
  <c r="N23" i="20" s="1"/>
  <c r="M156" i="13"/>
  <c r="M95" i="13"/>
  <c r="M31" i="13"/>
  <c r="N31" i="13" s="1"/>
  <c r="N193" i="12"/>
  <c r="N145" i="13"/>
  <c r="N130" i="13"/>
  <c r="N122" i="13"/>
  <c r="N87" i="13"/>
  <c r="N146" i="13"/>
  <c r="N138" i="13"/>
  <c r="N133" i="13"/>
  <c r="N179" i="12"/>
  <c r="N183" i="12"/>
  <c r="N174" i="12"/>
  <c r="N140" i="12"/>
  <c r="N138" i="12"/>
  <c r="N136" i="12"/>
  <c r="N132" i="12"/>
  <c r="N171" i="12"/>
  <c r="N167" i="12"/>
  <c r="N163" i="12"/>
  <c r="N159" i="12"/>
  <c r="N112" i="13"/>
  <c r="N139" i="12"/>
  <c r="N135" i="12"/>
  <c r="N131" i="12"/>
  <c r="N190" i="12"/>
  <c r="P130" i="14"/>
  <c r="P128" i="14"/>
  <c r="P126" i="14"/>
  <c r="P124" i="14"/>
  <c r="P183" i="14"/>
  <c r="P139" i="14"/>
  <c r="P129" i="14"/>
  <c r="P127" i="14"/>
  <c r="P125" i="14"/>
  <c r="P123" i="14"/>
  <c r="P94" i="14"/>
  <c r="P92" i="14"/>
  <c r="P88" i="14"/>
  <c r="P84" i="14"/>
  <c r="P80" i="14"/>
  <c r="N173" i="13"/>
  <c r="N169" i="13"/>
  <c r="N165" i="13"/>
  <c r="N161" i="13"/>
  <c r="N150" i="13"/>
  <c r="N142" i="13"/>
  <c r="N154" i="13"/>
  <c r="N153" i="13"/>
  <c r="N141" i="13"/>
  <c r="N129" i="13"/>
  <c r="N125" i="13"/>
  <c r="N134" i="13"/>
  <c r="N126" i="13"/>
  <c r="N88" i="13"/>
  <c r="N182" i="12"/>
  <c r="N186" i="12"/>
  <c r="N123" i="12"/>
  <c r="N115" i="12"/>
  <c r="N107" i="12"/>
  <c r="N88" i="12"/>
  <c r="N99" i="12"/>
  <c r="N91" i="12"/>
  <c r="N65" i="12"/>
  <c r="N59" i="12"/>
  <c r="N48" i="12"/>
  <c r="N53" i="12"/>
  <c r="N47" i="12"/>
  <c r="N42" i="12"/>
  <c r="N36" i="12"/>
  <c r="P66" i="14"/>
  <c r="P21" i="14"/>
  <c r="P91" i="14"/>
  <c r="P87" i="14"/>
  <c r="P83" i="14"/>
  <c r="P79" i="14"/>
  <c r="P73" i="14"/>
  <c r="P69" i="14"/>
  <c r="P65" i="14"/>
  <c r="P60" i="14"/>
  <c r="P56" i="14"/>
  <c r="P24" i="14"/>
  <c r="P133" i="14"/>
  <c r="P70" i="14"/>
  <c r="P57" i="14"/>
  <c r="P143" i="14"/>
  <c r="P90" i="14"/>
  <c r="P86" i="14"/>
  <c r="P82" i="14"/>
  <c r="P78" i="14"/>
  <c r="P72" i="14"/>
  <c r="P68" i="14"/>
  <c r="P64" i="14"/>
  <c r="P59" i="14"/>
  <c r="P53" i="14"/>
  <c r="P49" i="14"/>
  <c r="P45" i="14"/>
  <c r="P40" i="14"/>
  <c r="P131" i="14"/>
  <c r="P74" i="14"/>
  <c r="P61" i="14"/>
  <c r="P146" i="14"/>
  <c r="P142" i="14"/>
  <c r="P138" i="14"/>
  <c r="P134" i="14"/>
  <c r="P71" i="14"/>
  <c r="P67" i="14"/>
  <c r="P62" i="14"/>
  <c r="P58" i="14"/>
  <c r="P52" i="14"/>
  <c r="P48" i="14"/>
  <c r="P44" i="14"/>
  <c r="P39" i="14"/>
  <c r="P35" i="14"/>
  <c r="P31" i="14"/>
  <c r="P26" i="14"/>
  <c r="P22" i="14"/>
  <c r="P17" i="14"/>
  <c r="P13" i="14"/>
  <c r="P9" i="14"/>
  <c r="P182" i="14"/>
  <c r="N118" i="13"/>
  <c r="N114" i="13"/>
  <c r="N110" i="13"/>
  <c r="N92" i="13"/>
  <c r="N84" i="13"/>
  <c r="N91" i="13"/>
  <c r="N83" i="13"/>
  <c r="N120" i="13"/>
  <c r="N116" i="13"/>
  <c r="N94" i="13"/>
  <c r="N90" i="13"/>
  <c r="N86" i="13"/>
  <c r="N82" i="13"/>
  <c r="N40" i="13"/>
  <c r="N36" i="13"/>
  <c r="N32" i="13"/>
  <c r="N119" i="13"/>
  <c r="N115" i="13"/>
  <c r="N111" i="13"/>
  <c r="N43" i="13"/>
  <c r="N39" i="13"/>
  <c r="N35" i="13"/>
  <c r="N95" i="12"/>
  <c r="N111" i="12"/>
  <c r="N128" i="12"/>
  <c r="N124" i="12"/>
  <c r="N120" i="12"/>
  <c r="N116" i="12"/>
  <c r="N134" i="12"/>
  <c r="N189" i="12"/>
  <c r="N185" i="12"/>
  <c r="N181" i="12"/>
  <c r="N177" i="12"/>
  <c r="N102" i="12"/>
  <c r="N98" i="12"/>
  <c r="N94" i="12"/>
  <c r="N90" i="12"/>
  <c r="N110" i="12"/>
  <c r="N106" i="12"/>
  <c r="N127" i="12"/>
  <c r="N119" i="12"/>
  <c r="N52" i="12"/>
  <c r="N43" i="12"/>
  <c r="N39" i="12"/>
  <c r="N35" i="12"/>
  <c r="N72" i="12"/>
  <c r="N101" i="12"/>
  <c r="N97" i="12"/>
  <c r="N93" i="12"/>
  <c r="N89" i="12"/>
  <c r="N109" i="12"/>
  <c r="N105" i="12"/>
  <c r="N51" i="12"/>
  <c r="N38" i="12"/>
  <c r="N34" i="12"/>
  <c r="N75" i="12"/>
  <c r="N71" i="12"/>
  <c r="N67" i="12"/>
  <c r="N58" i="12"/>
  <c r="N100" i="12"/>
  <c r="N96" i="12"/>
  <c r="N92" i="12"/>
  <c r="N173" i="12"/>
  <c r="P145" i="14"/>
  <c r="P141" i="14"/>
  <c r="P137" i="14"/>
  <c r="N136" i="13"/>
  <c r="N132" i="13"/>
  <c r="N128" i="13"/>
  <c r="N124" i="13"/>
  <c r="P147" i="14"/>
  <c r="N157" i="13"/>
  <c r="P76" i="14"/>
  <c r="P144" i="14"/>
  <c r="P140" i="14"/>
  <c r="P136" i="14"/>
  <c r="P15" i="14"/>
  <c r="P11" i="14"/>
  <c r="P135" i="14"/>
  <c r="P36" i="14"/>
  <c r="P32" i="14"/>
  <c r="P27" i="14"/>
  <c r="P23" i="14"/>
  <c r="P19" i="14"/>
  <c r="P14" i="14"/>
  <c r="P10" i="14"/>
  <c r="P132" i="14"/>
  <c r="P77" i="14"/>
  <c r="P188" i="14"/>
  <c r="P192" i="14"/>
  <c r="P196" i="14"/>
  <c r="P151" i="14"/>
  <c r="P155" i="14"/>
  <c r="P159" i="14"/>
  <c r="N74" i="12"/>
  <c r="N70" i="12"/>
  <c r="N66" i="12"/>
  <c r="N57" i="12"/>
  <c r="N112" i="12"/>
  <c r="N108" i="12"/>
  <c r="N104" i="12"/>
  <c r="N125" i="12"/>
  <c r="N121" i="12"/>
  <c r="N117" i="12"/>
  <c r="N169" i="12"/>
  <c r="N165" i="12"/>
  <c r="N161" i="12"/>
  <c r="N157" i="12"/>
  <c r="N130" i="12"/>
  <c r="N172" i="13"/>
  <c r="N168" i="13"/>
  <c r="N164" i="13"/>
  <c r="N160" i="13"/>
  <c r="N152" i="13"/>
  <c r="N148" i="13"/>
  <c r="N144" i="13"/>
  <c r="N140" i="13"/>
  <c r="N135" i="13"/>
  <c r="N131" i="13"/>
  <c r="N127" i="13"/>
  <c r="N123" i="13"/>
  <c r="N93" i="13"/>
  <c r="N89" i="13"/>
  <c r="N85" i="13"/>
  <c r="N81" i="13"/>
  <c r="P186" i="14"/>
  <c r="P190" i="14"/>
  <c r="P194" i="14"/>
  <c r="P198" i="14"/>
  <c r="N172" i="12"/>
  <c r="N168" i="12"/>
  <c r="N164" i="12"/>
  <c r="N160" i="12"/>
  <c r="N171" i="13"/>
  <c r="N167" i="13"/>
  <c r="N163" i="13"/>
  <c r="N159" i="13"/>
  <c r="N155" i="13"/>
  <c r="N151" i="13"/>
  <c r="N147" i="13"/>
  <c r="N143" i="13"/>
  <c r="N139" i="13"/>
  <c r="N117" i="13"/>
  <c r="N113" i="13"/>
  <c r="N109" i="13"/>
  <c r="N42" i="13"/>
  <c r="N38" i="13"/>
  <c r="N34" i="13"/>
  <c r="P149" i="14"/>
  <c r="P153" i="14"/>
  <c r="P157" i="14"/>
  <c r="N50" i="12"/>
  <c r="N46" i="12"/>
  <c r="N41" i="12"/>
  <c r="N37" i="12"/>
  <c r="N33" i="12"/>
  <c r="N54" i="12"/>
  <c r="N141" i="12"/>
  <c r="N137" i="12"/>
  <c r="N133" i="12"/>
  <c r="N188" i="12"/>
  <c r="N180" i="12"/>
  <c r="N176" i="12"/>
  <c r="N121" i="13"/>
  <c r="N41" i="13"/>
  <c r="N33" i="13"/>
  <c r="M194" i="12" l="1"/>
  <c r="N194" i="12" s="1"/>
  <c r="M18" i="20"/>
  <c r="N18" i="20" s="1"/>
  <c r="M175" i="13"/>
  <c r="N129" i="12"/>
  <c r="N64" i="12"/>
  <c r="N156" i="13"/>
  <c r="M22" i="20"/>
  <c r="N113" i="12"/>
  <c r="M77" i="12"/>
  <c r="N77" i="12" s="1"/>
  <c r="N76" i="12"/>
  <c r="N30" i="13"/>
  <c r="N174" i="13"/>
  <c r="N175" i="12"/>
  <c r="P55" i="14"/>
  <c r="N137" i="13"/>
  <c r="N22" i="20" l="1"/>
  <c r="M24" i="20"/>
  <c r="N55" i="12"/>
  <c r="N103" i="12"/>
  <c r="P29" i="14" l="1"/>
  <c r="P8" i="14"/>
  <c r="I175" i="13" l="1"/>
  <c r="J175" i="13"/>
  <c r="K175" i="13"/>
  <c r="N95" i="13"/>
  <c r="G98" i="13" l="1"/>
  <c r="N98" i="13" s="1"/>
  <c r="G97" i="13"/>
  <c r="N97" i="13" s="1"/>
  <c r="G102" i="13"/>
  <c r="N102" i="13" s="1"/>
  <c r="G104" i="13"/>
  <c r="N104" i="13" s="1"/>
  <c r="G101" i="13"/>
  <c r="N101" i="13" s="1"/>
  <c r="G100" i="13"/>
  <c r="N100" i="13" s="1"/>
  <c r="G96" i="13"/>
  <c r="N96" i="13" s="1"/>
  <c r="G103" i="13"/>
  <c r="N103" i="13" s="1"/>
  <c r="G99" i="13"/>
  <c r="N99" i="13" s="1"/>
  <c r="G105" i="13" l="1"/>
  <c r="N105" i="13" s="1"/>
  <c r="G175" i="13" l="1"/>
  <c r="N175" i="13" s="1"/>
  <c r="G19" i="20"/>
  <c r="G24" i="20" s="1"/>
  <c r="N24" i="20" s="1"/>
  <c r="N19" i="20" l="1"/>
</calcChain>
</file>

<file path=xl/sharedStrings.xml><?xml version="1.0" encoding="utf-8"?>
<sst xmlns="http://schemas.openxmlformats.org/spreadsheetml/2006/main" count="784" uniqueCount="255">
  <si>
    <t>Sangat Kurang</t>
  </si>
  <si>
    <t>Kurang</t>
  </si>
  <si>
    <t>Sangat Pendek</t>
  </si>
  <si>
    <t>Pendek</t>
  </si>
  <si>
    <t>Normal</t>
  </si>
  <si>
    <t>Tinggi</t>
  </si>
  <si>
    <t>Gizi Buruk</t>
  </si>
  <si>
    <t>Gizi Kurang</t>
  </si>
  <si>
    <t>Gizi Lebih</t>
  </si>
  <si>
    <t>PANAMA</t>
  </si>
  <si>
    <t>BEAN</t>
  </si>
  <si>
    <t>BENIHADING</t>
  </si>
  <si>
    <t>BENIHADING II</t>
  </si>
  <si>
    <t>ATULALENG</t>
  </si>
  <si>
    <t>TUBUNG WALANG</t>
  </si>
  <si>
    <t>ROHO</t>
  </si>
  <si>
    <t>LOYOBOHOR</t>
  </si>
  <si>
    <t>LEUBURI</t>
  </si>
  <si>
    <t>TOBOTANI</t>
  </si>
  <si>
    <t>KALIKUR WL</t>
  </si>
  <si>
    <t>KAOHUA</t>
  </si>
  <si>
    <t>UMALEU</t>
  </si>
  <si>
    <t>BURIWUTUNG</t>
  </si>
  <si>
    <t>MAMPIR</t>
  </si>
  <si>
    <t>LEUWOHUNG</t>
  </si>
  <si>
    <t>BARENG</t>
  </si>
  <si>
    <t>KALIKUR</t>
  </si>
  <si>
    <t>RUMANG</t>
  </si>
  <si>
    <t>ATU WALUPANG</t>
  </si>
  <si>
    <t>NILANAPO</t>
  </si>
  <si>
    <t>LEUBATANG</t>
  </si>
  <si>
    <t>WALANGSAWAH</t>
  </si>
  <si>
    <t>PEUSAWAH</t>
  </si>
  <si>
    <t>MAHAL</t>
  </si>
  <si>
    <t>MAHAL II</t>
  </si>
  <si>
    <t>NORMAL</t>
  </si>
  <si>
    <t>LEUDANUNG</t>
  </si>
  <si>
    <t>LEUWAYANG</t>
  </si>
  <si>
    <t>ROMA</t>
  </si>
  <si>
    <t>HOELEA II</t>
  </si>
  <si>
    <t>HOELEA</t>
  </si>
  <si>
    <t>DOLULOLONG</t>
  </si>
  <si>
    <t>HINGALAMAMENGI</t>
  </si>
  <si>
    <t>MELUWITING</t>
  </si>
  <si>
    <t>ARAMENGI</t>
  </si>
  <si>
    <t>BALAURING</t>
  </si>
  <si>
    <t>LEBEWALA</t>
  </si>
  <si>
    <t>WAILOLONG</t>
  </si>
  <si>
    <t>WOWONG</t>
  </si>
  <si>
    <t>NORMAL I</t>
  </si>
  <si>
    <t>MELUWITING 1</t>
  </si>
  <si>
    <t>BELOBATANG</t>
  </si>
  <si>
    <t>UDAK MELOMATA</t>
  </si>
  <si>
    <t>BAOLANGU</t>
  </si>
  <si>
    <t>PAOBOKOL</t>
  </si>
  <si>
    <t>WATOKOBU</t>
  </si>
  <si>
    <t>WAIJARANG</t>
  </si>
  <si>
    <t>LEWOLEBA BARAT</t>
  </si>
  <si>
    <t>LEWOLEBA UTARA</t>
  </si>
  <si>
    <t>LEWOLEBA</t>
  </si>
  <si>
    <t>LEWOLEBA TENGAH</t>
  </si>
  <si>
    <t>LEWOLEBA TIMUR</t>
  </si>
  <si>
    <t>LITEULUMADO</t>
  </si>
  <si>
    <t>PADA</t>
  </si>
  <si>
    <t>BAKALEREK</t>
  </si>
  <si>
    <t>LEWOLEBA SELATAN</t>
  </si>
  <si>
    <t>SELANDORO</t>
  </si>
  <si>
    <t>BOUR</t>
  </si>
  <si>
    <t>LAMATUKA</t>
  </si>
  <si>
    <t>BAOPANA</t>
  </si>
  <si>
    <t>MERDEKA</t>
  </si>
  <si>
    <t>HADAKEWA</t>
  </si>
  <si>
    <t>LERAHINGA</t>
  </si>
  <si>
    <t>WAIENGA</t>
  </si>
  <si>
    <t>TAPOBARAN</t>
  </si>
  <si>
    <t>DIKESARE</t>
  </si>
  <si>
    <t>LAMADALE</t>
  </si>
  <si>
    <t>LEWOELENG</t>
  </si>
  <si>
    <t>LODOTODOKOWA</t>
  </si>
  <si>
    <t>SERANGGORANG</t>
  </si>
  <si>
    <t>BALUREBONG</t>
  </si>
  <si>
    <t>LAMALELA</t>
  </si>
  <si>
    <t>TAPOLANGU</t>
  </si>
  <si>
    <t>BANITOBO</t>
  </si>
  <si>
    <t>ATAKOWA</t>
  </si>
  <si>
    <t>TODANARA</t>
  </si>
  <si>
    <t>JONTONA</t>
  </si>
  <si>
    <t>LAMAWOLO</t>
  </si>
  <si>
    <t>LAMATOKAN</t>
  </si>
  <si>
    <t>LAMAAU</t>
  </si>
  <si>
    <t>AULESA</t>
  </si>
  <si>
    <t>WAIMATAN</t>
  </si>
  <si>
    <t>LAMAGUTE</t>
  </si>
  <si>
    <t>BAO LALI DULI</t>
  </si>
  <si>
    <t>LUSILAME</t>
  </si>
  <si>
    <t>DULIR</t>
  </si>
  <si>
    <t>LEREK</t>
  </si>
  <si>
    <t>ATAKORE</t>
  </si>
  <si>
    <t>NUBAHAERAKA</t>
  </si>
  <si>
    <t>LEBAATA</t>
  </si>
  <si>
    <t>ILE KERBAU</t>
  </si>
  <si>
    <t>DORI PEWUT</t>
  </si>
  <si>
    <t>ILE KIMOK</t>
  </si>
  <si>
    <t>TUBUK RAJAN</t>
  </si>
  <si>
    <t>KATAKEJA</t>
  </si>
  <si>
    <t>NUBA ATALOJO</t>
  </si>
  <si>
    <t>NOGO DONI</t>
  </si>
  <si>
    <t>LEWOGROMA</t>
  </si>
  <si>
    <t>NUBABOLI</t>
  </si>
  <si>
    <t>LELATA</t>
  </si>
  <si>
    <t>LAMALERA A</t>
  </si>
  <si>
    <t>LAMALERA B</t>
  </si>
  <si>
    <t>IMULOLONG</t>
  </si>
  <si>
    <t>PUOR</t>
  </si>
  <si>
    <t>BELOBAO</t>
  </si>
  <si>
    <t>WULANDONI</t>
  </si>
  <si>
    <t>PANTAI HARAPAN</t>
  </si>
  <si>
    <t>ATAKERA</t>
  </si>
  <si>
    <t>LEWORAJA</t>
  </si>
  <si>
    <t>ALAP ATADEI</t>
  </si>
  <si>
    <t>POSIWATU</t>
  </si>
  <si>
    <t>TAPOBALI</t>
  </si>
  <si>
    <t>PUOR B</t>
  </si>
  <si>
    <t>ATAILI</t>
  </si>
  <si>
    <t>PASIR PUTIH</t>
  </si>
  <si>
    <t>LOLONG</t>
  </si>
  <si>
    <t>BABOKERONG</t>
  </si>
  <si>
    <t>DUAWUTUN</t>
  </si>
  <si>
    <t>WUAKERONG</t>
  </si>
  <si>
    <t>PENIKENE</t>
  </si>
  <si>
    <t>ATAWAI</t>
  </si>
  <si>
    <t>LUSIDUAWUTUN</t>
  </si>
  <si>
    <t>BELABAJA</t>
  </si>
  <si>
    <t>LABALIMUT</t>
  </si>
  <si>
    <t>ILE BOLI</t>
  </si>
  <si>
    <t>BAOBOLAK</t>
  </si>
  <si>
    <t>TEWAOWUTUNG</t>
  </si>
  <si>
    <t>BOLIBEAN</t>
  </si>
  <si>
    <t>RIABAO</t>
  </si>
  <si>
    <t>IDA LOLONG</t>
  </si>
  <si>
    <t>WARA WATUNG</t>
  </si>
  <si>
    <t>LIWU LAGANG</t>
  </si>
  <si>
    <t>KOLONTOBO</t>
  </si>
  <si>
    <t>LARANWUNTUN</t>
  </si>
  <si>
    <t>MURUONA</t>
  </si>
  <si>
    <t>WATODIRI</t>
  </si>
  <si>
    <t>NAPASABOK</t>
  </si>
  <si>
    <t>BUNGAMUDA</t>
  </si>
  <si>
    <t>AMAKAKA</t>
  </si>
  <si>
    <t>TANJUNG BATU</t>
  </si>
  <si>
    <t>PETUNTAWA</t>
  </si>
  <si>
    <t>WAOWALA</t>
  </si>
  <si>
    <t>TAGAWITI</t>
  </si>
  <si>
    <t>DULITUKAN</t>
  </si>
  <si>
    <t>KOLIPADAN</t>
  </si>
  <si>
    <t>PALILOLON</t>
  </si>
  <si>
    <t>LAMAWARA</t>
  </si>
  <si>
    <t>BEUTARAN</t>
  </si>
  <si>
    <t>RIANGBAO</t>
  </si>
  <si>
    <t xml:space="preserve">DATA BALITA UNDERWEIGHT HASIL e-PPGBM </t>
  </si>
  <si>
    <t>PROVINSI NUSA TENGGARA TIMUR</t>
  </si>
  <si>
    <t xml:space="preserve">DATA BALITA WASTING HASIL e-PPGBM </t>
  </si>
  <si>
    <t>KABUPATEN LEMBATA</t>
  </si>
  <si>
    <t>TOTAL KECAMATAN</t>
  </si>
  <si>
    <t>BUYASURI</t>
  </si>
  <si>
    <t>WAIRIANG</t>
  </si>
  <si>
    <t>OMESURI</t>
  </si>
  <si>
    <t>NUBATUKAN</t>
  </si>
  <si>
    <t>LEBATUKAN</t>
  </si>
  <si>
    <t>ILE APE TIMUR</t>
  </si>
  <si>
    <t>ATADEI</t>
  </si>
  <si>
    <t>WAIKNUIT</t>
  </si>
  <si>
    <t>NAGAWUTUN</t>
  </si>
  <si>
    <t>LOANG</t>
  </si>
  <si>
    <t xml:space="preserve">ILE APE </t>
  </si>
  <si>
    <t>WAIPUKANG</t>
  </si>
  <si>
    <t>TOTAL KABUPATEN</t>
  </si>
  <si>
    <t>TOTAL BALITA DIUKUR</t>
  </si>
  <si>
    <t>TOTAL BALITA UNDERWEIGHT</t>
  </si>
  <si>
    <t>% BALITA UNDERWEIGHT</t>
  </si>
  <si>
    <t>BB Normal</t>
  </si>
  <si>
    <t>Resiko Lebih</t>
  </si>
  <si>
    <t>TOTAL BALITA WASTING</t>
  </si>
  <si>
    <t>% BALITA WASTING</t>
  </si>
  <si>
    <r>
      <t xml:space="preserve">TOTAL BALITA </t>
    </r>
    <r>
      <rPr>
        <b/>
        <i/>
        <sz val="11"/>
        <color theme="1"/>
        <rFont val="Calibri"/>
        <family val="2"/>
        <scheme val="minor"/>
      </rPr>
      <t>STUNTING</t>
    </r>
  </si>
  <si>
    <r>
      <t xml:space="preserve">% BALITA </t>
    </r>
    <r>
      <rPr>
        <b/>
        <i/>
        <sz val="11"/>
        <color theme="1"/>
        <rFont val="Calibri"/>
        <family val="2"/>
        <scheme val="minor"/>
      </rPr>
      <t>STUNTING</t>
    </r>
  </si>
  <si>
    <t>SASARAN</t>
  </si>
  <si>
    <t>NO</t>
  </si>
  <si>
    <t>KECAMATAN</t>
  </si>
  <si>
    <t>PUSKESMAS</t>
  </si>
  <si>
    <t>DESA/KELURAHAN</t>
  </si>
  <si>
    <t>STATUS GIZI (BB/U)</t>
  </si>
  <si>
    <t>TOTAL BALITA DITIMBANG</t>
  </si>
  <si>
    <t>STATUS GIZI (BB/TB)</t>
  </si>
  <si>
    <t>TOTAL BALITA DIUKUR &amp; DITIMBANG</t>
  </si>
  <si>
    <t>STATUS GIZI (TB/U)</t>
  </si>
  <si>
    <t>Risiko Gizi Lebih</t>
  </si>
  <si>
    <t>Obesitas</t>
  </si>
  <si>
    <t xml:space="preserve"> </t>
  </si>
  <si>
    <t>HOLEA II</t>
  </si>
  <si>
    <t xml:space="preserve">HOLEA </t>
  </si>
  <si>
    <t xml:space="preserve">NORMAL </t>
  </si>
  <si>
    <t>ATUANAPOQ</t>
  </si>
  <si>
    <t>MELIWITING II</t>
  </si>
  <si>
    <t>NUBAMADO</t>
  </si>
  <si>
    <t>AUTONAPOQ</t>
  </si>
  <si>
    <t>KABUPATEN  LEMBATA</t>
  </si>
  <si>
    <t>TOTAL KECAMATAN NUBATUKAN</t>
  </si>
  <si>
    <t>TOTAL KECAMATAN  BUYASURI</t>
  </si>
  <si>
    <t>TOTAL KECAMATAN OMESURI</t>
  </si>
  <si>
    <t>JUMLAH PUSKESMAS WAIRIANG</t>
  </si>
  <si>
    <t>JUMLAH PUSKESMAS BEAN</t>
  </si>
  <si>
    <t>JUMLAH PUSKESMAS AUTONAPOQ</t>
  </si>
  <si>
    <t>JUMLAH PUSKEMAS LEWOLEBA</t>
  </si>
  <si>
    <t>JUMLAH PUSKESMAS</t>
  </si>
  <si>
    <t>TOTAL KECAMATAN BUYASURI</t>
  </si>
  <si>
    <t>JUMLAH PUSKESMAS LEWOLEBA</t>
  </si>
  <si>
    <t>JUMLAH PUSKESMAS PADA</t>
  </si>
  <si>
    <t>JUMLAH  PUSKESMAS  WAIRIANG</t>
  </si>
  <si>
    <t>JUMLAH PUSKESMAS BALAURING</t>
  </si>
  <si>
    <t xml:space="preserve"> JUMLAH PUSKESMAS ATONAPOQ</t>
  </si>
  <si>
    <t>DATA BALITA STUNTING HASIL  e-PPGBM</t>
  </si>
  <si>
    <t>Kabupten Lembata</t>
  </si>
  <si>
    <t>Plt.Kepala Dinas Kesehatan</t>
  </si>
  <si>
    <t>JUMLAH PUSKESMAS AUTANAPOQ</t>
  </si>
  <si>
    <t xml:space="preserve">TOTAL KECAMATAN NUBATUKAN </t>
  </si>
  <si>
    <t>TOTAL KECAMATAN LEBATUKAN/PUSK HADAKEWA</t>
  </si>
  <si>
    <t>TOTAL KECAMATAN ILE APE/PUSK. WAIPUKANG</t>
  </si>
  <si>
    <t>TOTAL KECAMATAN ATADEI/PUSK WAIKNUIT</t>
  </si>
  <si>
    <t>TOTAL KECAMATAN WULANDON/PUSK WULANDONI</t>
  </si>
  <si>
    <t>TOTAL KECAMATAN NAGAWUTUN/PUSK. LOANG</t>
  </si>
  <si>
    <t>TOTAL KECAMATAN ILE APE TIMUR/PUSK.LAMAAU</t>
  </si>
  <si>
    <t>TOTAL KECAMATAN WULANDONI/PUSK.WULANDONI</t>
  </si>
  <si>
    <t>TOTAL KECAMATAN NAGAUTUN/PUSK. LOANG</t>
  </si>
  <si>
    <t>TOTAL KECAMATAN ILE APE/PUSK WAIPUKANG</t>
  </si>
  <si>
    <t>TOTAL KECAMATAN LEBATUKAN/PUSK.HADAKEWA</t>
  </si>
  <si>
    <t>TOTAL KECAMATAN ILE APE TIMUR/PUSK LAMAAU</t>
  </si>
  <si>
    <t>TOTAL KECAMATAN ATADEI/PUSK. WAIKNUIT</t>
  </si>
  <si>
    <t>TOTAL KECAMATAN NAGAWUTUN/PUSK.LOANG</t>
  </si>
  <si>
    <t>TOTAL KECAMATAN ILE APE /PUSK.WAIPUKANG</t>
  </si>
  <si>
    <t>TOTAL KECAMATAN ILE APE TIMUR/PUSK. LAMAAU</t>
  </si>
  <si>
    <t>dr.Goerillya A. Huar Noning</t>
  </si>
  <si>
    <t>NIP.19741114 200604 1 008</t>
  </si>
  <si>
    <t xml:space="preserve">Pembina Tk .I </t>
  </si>
  <si>
    <t>Outlier</t>
  </si>
  <si>
    <t>12=(7+8)</t>
  </si>
  <si>
    <t>13=(12/6)</t>
  </si>
  <si>
    <t>12=(12/6)</t>
  </si>
  <si>
    <t>14(7+8)</t>
  </si>
  <si>
    <t>(14/6)</t>
  </si>
  <si>
    <t>15(14/6)</t>
  </si>
  <si>
    <t>Dinas Kesehatan</t>
  </si>
  <si>
    <t>Kepala Dinas Kesehatan</t>
  </si>
  <si>
    <t>PERIODE  SEPTEMBER  2025</t>
  </si>
  <si>
    <t>Lewoleba,30 September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</si>
</sst>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.00_);_(* \(#,##0.00\);_(* &quot;-&quot;??_);_(@_)"/>
    <numFmt numFmtId="165" formatCode="0.0"/>
    <numFmt numFmtId="166" formatCode="_(* #,##0.0_);_(* \(#,##0.0\);_(* &quot;-&quot;??_);_(@_)"/>
    <numFmt numFmtId="167" formatCode="_-* #,##0.0_-;\-* #,##0.0_-;_-* &quot;-&quot;??_-;_-@_-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"/>
      <scheme val="minor"/>
    </font>
    <font>
      <i/>
      <sz val="9"/>
      <color theme="1"/>
      <name val="Calibri"/>
      <family val="2"/>
      <scheme val="minor"/>
    </font>
    <font>
      <b/>
      <sz val="10"/>
      <color theme="1"/>
      <name val="Calibri"/>
      <family val="2"/>
      <charset val="1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i/>
      <sz val="9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7"/>
      <color rgb="FF393939"/>
      <name val="Open Sans"/>
      <family val="2"/>
    </font>
    <font>
      <b/>
      <sz val="16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5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DDDDDD"/>
      </left>
      <right style="medium">
        <color rgb="FFDDDDDD"/>
      </right>
      <top/>
      <bottom style="medium">
        <color rgb="FFDDDDDD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17" fillId="0" borderId="0" applyNumberFormat="0" applyFill="0" applyBorder="0" applyAlignment="0" applyProtection="0"/>
    <xf numFmtId="0" fontId="18" fillId="0" borderId="20" applyNumberFormat="0" applyFill="0" applyAlignment="0" applyProtection="0"/>
    <xf numFmtId="0" fontId="19" fillId="0" borderId="21" applyNumberFormat="0" applyFill="0" applyAlignment="0" applyProtection="0"/>
    <xf numFmtId="0" fontId="20" fillId="0" borderId="22" applyNumberFormat="0" applyFill="0" applyAlignment="0" applyProtection="0"/>
    <xf numFmtId="0" fontId="20" fillId="0" borderId="0" applyNumberFormat="0" applyFill="0" applyBorder="0" applyAlignment="0" applyProtection="0"/>
    <xf numFmtId="0" fontId="21" fillId="24" borderId="0" applyNumberFormat="0" applyBorder="0" applyAlignment="0" applyProtection="0"/>
    <xf numFmtId="0" fontId="22" fillId="25" borderId="0" applyNumberFormat="0" applyBorder="0" applyAlignment="0" applyProtection="0"/>
    <xf numFmtId="0" fontId="23" fillId="26" borderId="0" applyNumberFormat="0" applyBorder="0" applyAlignment="0" applyProtection="0"/>
    <xf numFmtId="0" fontId="24" fillId="27" borderId="23" applyNumberFormat="0" applyAlignment="0" applyProtection="0"/>
    <xf numFmtId="0" fontId="25" fillId="28" borderId="24" applyNumberFormat="0" applyAlignment="0" applyProtection="0"/>
    <xf numFmtId="0" fontId="26" fillId="28" borderId="23" applyNumberFormat="0" applyAlignment="0" applyProtection="0"/>
    <xf numFmtId="0" fontId="27" fillId="0" borderId="25" applyNumberFormat="0" applyFill="0" applyAlignment="0" applyProtection="0"/>
    <xf numFmtId="0" fontId="28" fillId="29" borderId="26" applyNumberFormat="0" applyAlignment="0" applyProtection="0"/>
    <xf numFmtId="0" fontId="29" fillId="0" borderId="0" applyNumberFormat="0" applyFill="0" applyBorder="0" applyAlignment="0" applyProtection="0"/>
    <xf numFmtId="0" fontId="4" fillId="30" borderId="27" applyNumberFormat="0" applyFont="0" applyAlignment="0" applyProtection="0"/>
    <xf numFmtId="0" fontId="30" fillId="0" borderId="0" applyNumberFormat="0" applyFill="0" applyBorder="0" applyAlignment="0" applyProtection="0"/>
    <xf numFmtId="0" fontId="1" fillId="0" borderId="28" applyNumberFormat="0" applyFill="0" applyAlignment="0" applyProtection="0"/>
    <xf numFmtId="0" fontId="31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31" fillId="35" borderId="0" applyNumberFormat="0" applyBorder="0" applyAlignment="0" applyProtection="0"/>
    <xf numFmtId="0" fontId="4" fillId="36" borderId="0" applyNumberFormat="0" applyBorder="0" applyAlignment="0" applyProtection="0"/>
    <xf numFmtId="0" fontId="4" fillId="37" borderId="0" applyNumberFormat="0" applyBorder="0" applyAlignment="0" applyProtection="0"/>
    <xf numFmtId="0" fontId="4" fillId="38" borderId="0" applyNumberFormat="0" applyBorder="0" applyAlignment="0" applyProtection="0"/>
    <xf numFmtId="0" fontId="31" fillId="39" borderId="0" applyNumberFormat="0" applyBorder="0" applyAlignment="0" applyProtection="0"/>
    <xf numFmtId="0" fontId="4" fillId="40" borderId="0" applyNumberFormat="0" applyBorder="0" applyAlignment="0" applyProtection="0"/>
    <xf numFmtId="0" fontId="4" fillId="41" borderId="0" applyNumberFormat="0" applyBorder="0" applyAlignment="0" applyProtection="0"/>
    <xf numFmtId="0" fontId="4" fillId="42" borderId="0" applyNumberFormat="0" applyBorder="0" applyAlignment="0" applyProtection="0"/>
    <xf numFmtId="0" fontId="31" fillId="43" borderId="0" applyNumberFormat="0" applyBorder="0" applyAlignment="0" applyProtection="0"/>
    <xf numFmtId="0" fontId="4" fillId="44" borderId="0" applyNumberFormat="0" applyBorder="0" applyAlignment="0" applyProtection="0"/>
    <xf numFmtId="0" fontId="4" fillId="45" borderId="0" applyNumberFormat="0" applyBorder="0" applyAlignment="0" applyProtection="0"/>
    <xf numFmtId="0" fontId="4" fillId="46" borderId="0" applyNumberFormat="0" applyBorder="0" applyAlignment="0" applyProtection="0"/>
    <xf numFmtId="0" fontId="31" fillId="47" borderId="0" applyNumberFormat="0" applyBorder="0" applyAlignment="0" applyProtection="0"/>
    <xf numFmtId="0" fontId="4" fillId="48" borderId="0" applyNumberFormat="0" applyBorder="0" applyAlignment="0" applyProtection="0"/>
    <xf numFmtId="0" fontId="4" fillId="49" borderId="0" applyNumberFormat="0" applyBorder="0" applyAlignment="0" applyProtection="0"/>
    <xf numFmtId="0" fontId="4" fillId="50" borderId="0" applyNumberFormat="0" applyBorder="0" applyAlignment="0" applyProtection="0"/>
    <xf numFmtId="0" fontId="31" fillId="51" borderId="0" applyNumberFormat="0" applyBorder="0" applyAlignment="0" applyProtection="0"/>
    <xf numFmtId="0" fontId="4" fillId="52" borderId="0" applyNumberFormat="0" applyBorder="0" applyAlignment="0" applyProtection="0"/>
    <xf numFmtId="0" fontId="4" fillId="53" borderId="0" applyNumberFormat="0" applyBorder="0" applyAlignment="0" applyProtection="0"/>
    <xf numFmtId="0" fontId="4" fillId="54" borderId="0" applyNumberFormat="0" applyBorder="0" applyAlignment="0" applyProtection="0"/>
  </cellStyleXfs>
  <cellXfs count="296">
    <xf numFmtId="0" fontId="0" fillId="0" borderId="0" xfId="0"/>
    <xf numFmtId="0" fontId="0" fillId="0" borderId="0" xfId="0" applyAlignment="1">
      <alignment horizontal="center" vertical="center"/>
    </xf>
    <xf numFmtId="165" fontId="0" fillId="0" borderId="1" xfId="0" applyNumberForma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165" fontId="0" fillId="0" borderId="0" xfId="0" applyNumberFormat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0" borderId="0" xfId="0" applyFont="1"/>
    <xf numFmtId="0" fontId="10" fillId="4" borderId="1" xfId="0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4" fillId="0" borderId="1" xfId="0" applyFont="1" applyBorder="1" applyAlignment="1">
      <alignment wrapText="1"/>
    </xf>
    <xf numFmtId="165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wrapText="1"/>
    </xf>
    <xf numFmtId="0" fontId="10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wrapText="1"/>
    </xf>
    <xf numFmtId="0" fontId="3" fillId="6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5" fontId="0" fillId="6" borderId="1" xfId="0" applyNumberFormat="1" applyFill="1" applyBorder="1" applyAlignment="1">
      <alignment horizontal="center"/>
    </xf>
    <xf numFmtId="165" fontId="3" fillId="6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wrapText="1"/>
    </xf>
    <xf numFmtId="0" fontId="10" fillId="6" borderId="1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wrapText="1"/>
    </xf>
    <xf numFmtId="0" fontId="3" fillId="6" borderId="1" xfId="0" applyFont="1" applyFill="1" applyBorder="1" applyAlignment="1">
      <alignment vertical="center"/>
    </xf>
    <xf numFmtId="0" fontId="0" fillId="0" borderId="0" xfId="0" applyAlignment="1">
      <alignment wrapText="1"/>
    </xf>
    <xf numFmtId="0" fontId="3" fillId="9" borderId="1" xfId="0" applyFont="1" applyFill="1" applyBorder="1" applyAlignment="1">
      <alignment horizontal="center"/>
    </xf>
    <xf numFmtId="165" fontId="0" fillId="9" borderId="1" xfId="0" applyNumberFormat="1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 vertical="center"/>
    </xf>
    <xf numFmtId="165" fontId="0" fillId="10" borderId="1" xfId="0" applyNumberFormat="1" applyFill="1" applyBorder="1" applyAlignment="1">
      <alignment horizontal="center"/>
    </xf>
    <xf numFmtId="165" fontId="3" fillId="10" borderId="1" xfId="0" applyNumberFormat="1" applyFont="1" applyFill="1" applyBorder="1" applyAlignment="1">
      <alignment horizontal="center"/>
    </xf>
    <xf numFmtId="0" fontId="3" fillId="6" borderId="7" xfId="0" applyFont="1" applyFill="1" applyBorder="1" applyAlignment="1">
      <alignment vertical="center"/>
    </xf>
    <xf numFmtId="0" fontId="3" fillId="6" borderId="5" xfId="0" applyFont="1" applyFill="1" applyBorder="1" applyAlignment="1">
      <alignment vertical="center"/>
    </xf>
    <xf numFmtId="0" fontId="3" fillId="6" borderId="0" xfId="0" applyFont="1" applyFill="1" applyAlignment="1">
      <alignment vertical="center"/>
    </xf>
    <xf numFmtId="0" fontId="3" fillId="6" borderId="6" xfId="0" applyFont="1" applyFill="1" applyBorder="1" applyAlignment="1">
      <alignment vertical="center"/>
    </xf>
    <xf numFmtId="0" fontId="0" fillId="6" borderId="0" xfId="0" applyFill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12" fillId="5" borderId="1" xfId="0" applyFont="1" applyFill="1" applyBorder="1" applyAlignment="1">
      <alignment horizontal="center"/>
    </xf>
    <xf numFmtId="0" fontId="10" fillId="4" borderId="1" xfId="0" applyFont="1" applyFill="1" applyBorder="1" applyAlignment="1">
      <alignment horizontal="center" vertical="center"/>
    </xf>
    <xf numFmtId="0" fontId="0" fillId="3" borderId="0" xfId="0" applyFill="1" applyAlignment="1">
      <alignment wrapText="1"/>
    </xf>
    <xf numFmtId="0" fontId="3" fillId="11" borderId="1" xfId="0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4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165" fontId="3" fillId="15" borderId="1" xfId="0" applyNumberFormat="1" applyFont="1" applyFill="1" applyBorder="1" applyAlignment="1">
      <alignment horizontal="center"/>
    </xf>
    <xf numFmtId="0" fontId="3" fillId="15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165" fontId="3" fillId="2" borderId="0" xfId="0" applyNumberFormat="1" applyFont="1" applyFill="1" applyAlignment="1">
      <alignment horizontal="center"/>
    </xf>
    <xf numFmtId="0" fontId="3" fillId="2" borderId="1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wrapText="1"/>
    </xf>
    <xf numFmtId="165" fontId="3" fillId="2" borderId="13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wrapText="1"/>
    </xf>
    <xf numFmtId="0" fontId="3" fillId="0" borderId="3" xfId="0" applyFont="1" applyBorder="1" applyAlignment="1">
      <alignment wrapText="1"/>
    </xf>
    <xf numFmtId="0" fontId="0" fillId="0" borderId="3" xfId="0" applyBorder="1" applyAlignment="1">
      <alignment horizontal="center" vertical="center"/>
    </xf>
    <xf numFmtId="165" fontId="0" fillId="0" borderId="3" xfId="0" applyNumberFormat="1" applyBorder="1" applyAlignment="1">
      <alignment horizontal="center"/>
    </xf>
    <xf numFmtId="165" fontId="0" fillId="2" borderId="13" xfId="0" applyNumberFormat="1" applyFill="1" applyBorder="1" applyAlignment="1">
      <alignment horizontal="center"/>
    </xf>
    <xf numFmtId="165" fontId="0" fillId="2" borderId="0" xfId="0" applyNumberFormat="1" applyFill="1" applyAlignment="1">
      <alignment horizontal="center"/>
    </xf>
    <xf numFmtId="0" fontId="0" fillId="2" borderId="13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5" fillId="8" borderId="15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/>
    </xf>
    <xf numFmtId="165" fontId="0" fillId="12" borderId="1" xfId="0" applyNumberFormat="1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1" fillId="12" borderId="1" xfId="0" applyFont="1" applyFill="1" applyBorder="1" applyAlignment="1">
      <alignment horizontal="center" wrapText="1"/>
    </xf>
    <xf numFmtId="0" fontId="0" fillId="12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13" fillId="11" borderId="1" xfId="0" applyFont="1" applyFill="1" applyBorder="1" applyAlignment="1">
      <alignment horizontal="center"/>
    </xf>
    <xf numFmtId="165" fontId="13" fillId="11" borderId="1" xfId="0" applyNumberFormat="1" applyFont="1" applyFill="1" applyBorder="1" applyAlignment="1">
      <alignment horizontal="center"/>
    </xf>
    <xf numFmtId="0" fontId="3" fillId="11" borderId="1" xfId="0" applyFont="1" applyFill="1" applyBorder="1" applyAlignment="1">
      <alignment vertical="center"/>
    </xf>
    <xf numFmtId="0" fontId="10" fillId="12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165" fontId="3" fillId="7" borderId="1" xfId="0" applyNumberFormat="1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 vertical="center"/>
    </xf>
    <xf numFmtId="165" fontId="3" fillId="11" borderId="1" xfId="0" applyNumberFormat="1" applyFont="1" applyFill="1" applyBorder="1" applyAlignment="1">
      <alignment horizontal="center"/>
    </xf>
    <xf numFmtId="0" fontId="1" fillId="11" borderId="1" xfId="0" applyFont="1" applyFill="1" applyBorder="1" applyAlignment="1">
      <alignment wrapText="1"/>
    </xf>
    <xf numFmtId="0" fontId="0" fillId="11" borderId="1" xfId="0" applyFill="1" applyBorder="1" applyAlignment="1">
      <alignment horizontal="center" wrapText="1"/>
    </xf>
    <xf numFmtId="0" fontId="10" fillId="11" borderId="1" xfId="0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 vertical="center"/>
    </xf>
    <xf numFmtId="0" fontId="1" fillId="16" borderId="3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1" fillId="17" borderId="1" xfId="0" applyFont="1" applyFill="1" applyBorder="1" applyAlignment="1">
      <alignment horizontal="center" vertical="center"/>
    </xf>
    <xf numFmtId="0" fontId="1" fillId="12" borderId="3" xfId="0" applyFont="1" applyFill="1" applyBorder="1" applyAlignment="1">
      <alignment horizontal="center" vertical="center"/>
    </xf>
    <xf numFmtId="0" fontId="0" fillId="0" borderId="8" xfId="0" applyBorder="1"/>
    <xf numFmtId="0" fontId="0" fillId="0" borderId="8" xfId="0" applyBorder="1" applyAlignment="1">
      <alignment horizontal="center" vertical="center"/>
    </xf>
    <xf numFmtId="165" fontId="0" fillId="0" borderId="8" xfId="0" applyNumberFormat="1" applyBorder="1" applyAlignment="1">
      <alignment horizontal="center"/>
    </xf>
    <xf numFmtId="0" fontId="6" fillId="13" borderId="1" xfId="0" applyFont="1" applyFill="1" applyBorder="1" applyAlignment="1">
      <alignment horizontal="center" vertical="center" wrapText="1"/>
    </xf>
    <xf numFmtId="0" fontId="6" fillId="13" borderId="1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/>
    </xf>
    <xf numFmtId="0" fontId="10" fillId="19" borderId="1" xfId="0" applyFont="1" applyFill="1" applyBorder="1" applyAlignment="1">
      <alignment horizontal="center" vertical="center" wrapText="1"/>
    </xf>
    <xf numFmtId="0" fontId="10" fillId="19" borderId="1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/>
    </xf>
    <xf numFmtId="0" fontId="12" fillId="15" borderId="1" xfId="0" applyFont="1" applyFill="1" applyBorder="1" applyAlignment="1">
      <alignment horizontal="center"/>
    </xf>
    <xf numFmtId="0" fontId="6" fillId="18" borderId="1" xfId="0" applyFont="1" applyFill="1" applyBorder="1" applyAlignment="1">
      <alignment horizontal="center" vertical="center" wrapText="1"/>
    </xf>
    <xf numFmtId="0" fontId="6" fillId="18" borderId="1" xfId="0" applyFont="1" applyFill="1" applyBorder="1" applyAlignment="1">
      <alignment horizontal="center" vertical="center"/>
    </xf>
    <xf numFmtId="0" fontId="1" fillId="18" borderId="1" xfId="0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 wrapText="1"/>
    </xf>
    <xf numFmtId="0" fontId="0" fillId="0" borderId="5" xfId="0" applyBorder="1"/>
    <xf numFmtId="0" fontId="0" fillId="20" borderId="16" xfId="0" applyFill="1" applyBorder="1" applyAlignment="1">
      <alignment horizontal="center"/>
    </xf>
    <xf numFmtId="0" fontId="10" fillId="20" borderId="16" xfId="0" applyFont="1" applyFill="1" applyBorder="1" applyAlignment="1">
      <alignment horizontal="center"/>
    </xf>
    <xf numFmtId="0" fontId="0" fillId="20" borderId="3" xfId="0" applyFill="1" applyBorder="1" applyAlignment="1">
      <alignment horizontal="center" wrapText="1"/>
    </xf>
    <xf numFmtId="0" fontId="0" fillId="20" borderId="16" xfId="0" applyFill="1" applyBorder="1" applyAlignment="1">
      <alignment horizontal="center" wrapText="1"/>
    </xf>
    <xf numFmtId="0" fontId="1" fillId="20" borderId="16" xfId="0" applyFont="1" applyFill="1" applyBorder="1" applyAlignment="1">
      <alignment horizontal="center" wrapText="1"/>
    </xf>
    <xf numFmtId="0" fontId="10" fillId="20" borderId="16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 vertical="center"/>
    </xf>
    <xf numFmtId="0" fontId="3" fillId="11" borderId="3" xfId="0" applyFont="1" applyFill="1" applyBorder="1" applyAlignment="1">
      <alignment horizontal="center" vertical="center"/>
    </xf>
    <xf numFmtId="165" fontId="0" fillId="7" borderId="1" xfId="0" applyNumberFormat="1" applyFill="1" applyBorder="1" applyAlignment="1">
      <alignment horizontal="center"/>
    </xf>
    <xf numFmtId="0" fontId="3" fillId="12" borderId="1" xfId="0" applyFont="1" applyFill="1" applyBorder="1" applyAlignment="1">
      <alignment vertical="center"/>
    </xf>
    <xf numFmtId="0" fontId="3" fillId="7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/>
    </xf>
    <xf numFmtId="0" fontId="3" fillId="12" borderId="0" xfId="0" applyFont="1" applyFill="1" applyAlignment="1">
      <alignment horizontal="center" vertical="center"/>
    </xf>
    <xf numFmtId="0" fontId="10" fillId="12" borderId="17" xfId="0" applyFont="1" applyFill="1" applyBorder="1" applyAlignment="1">
      <alignment horizontal="center"/>
    </xf>
    <xf numFmtId="167" fontId="10" fillId="12" borderId="17" xfId="1" applyNumberFormat="1" applyFont="1" applyFill="1" applyBorder="1" applyAlignment="1">
      <alignment horizontal="center"/>
    </xf>
    <xf numFmtId="167" fontId="10" fillId="12" borderId="1" xfId="1" applyNumberFormat="1" applyFont="1" applyFill="1" applyBorder="1" applyAlignment="1">
      <alignment horizontal="center"/>
    </xf>
    <xf numFmtId="167" fontId="13" fillId="3" borderId="1" xfId="1" applyNumberFormat="1" applyFont="1" applyFill="1" applyBorder="1" applyAlignment="1">
      <alignment horizontal="center"/>
    </xf>
    <xf numFmtId="0" fontId="3" fillId="20" borderId="16" xfId="0" applyFont="1" applyFill="1" applyBorder="1" applyAlignment="1">
      <alignment horizontal="center" wrapText="1"/>
    </xf>
    <xf numFmtId="0" fontId="0" fillId="7" borderId="0" xfId="0" applyFill="1"/>
    <xf numFmtId="0" fontId="0" fillId="22" borderId="3" xfId="0" applyFill="1" applyBorder="1" applyAlignment="1">
      <alignment horizontal="center" wrapText="1"/>
    </xf>
    <xf numFmtId="0" fontId="0" fillId="22" borderId="16" xfId="0" applyFill="1" applyBorder="1" applyAlignment="1">
      <alignment horizontal="center" wrapText="1"/>
    </xf>
    <xf numFmtId="0" fontId="10" fillId="22" borderId="16" xfId="0" applyFont="1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0" fontId="16" fillId="6" borderId="1" xfId="0" applyFont="1" applyFill="1" applyBorder="1" applyAlignment="1">
      <alignment horizontal="center"/>
    </xf>
    <xf numFmtId="0" fontId="0" fillId="0" borderId="18" xfId="0" applyBorder="1" applyAlignment="1">
      <alignment wrapText="1"/>
    </xf>
    <xf numFmtId="0" fontId="0" fillId="17" borderId="1" xfId="0" applyFill="1" applyBorder="1" applyAlignment="1">
      <alignment horizontal="center"/>
    </xf>
    <xf numFmtId="0" fontId="0" fillId="12" borderId="1" xfId="0" applyFill="1" applyBorder="1" applyAlignment="1">
      <alignment horizontal="center" wrapText="1"/>
    </xf>
    <xf numFmtId="165" fontId="3" fillId="2" borderId="1" xfId="0" applyNumberFormat="1" applyFont="1" applyFill="1" applyBorder="1" applyAlignment="1">
      <alignment horizontal="center"/>
    </xf>
    <xf numFmtId="0" fontId="0" fillId="0" borderId="4" xfId="0" applyBorder="1" applyAlignment="1">
      <alignment wrapText="1"/>
    </xf>
    <xf numFmtId="0" fontId="1" fillId="2" borderId="4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/>
    </xf>
    <xf numFmtId="0" fontId="7" fillId="11" borderId="18" xfId="0" applyFont="1" applyFill="1" applyBorder="1" applyAlignment="1">
      <alignment horizontal="center"/>
    </xf>
    <xf numFmtId="0" fontId="1" fillId="6" borderId="18" xfId="0" applyFont="1" applyFill="1" applyBorder="1" applyAlignment="1">
      <alignment horizontal="center" vertical="center"/>
    </xf>
    <xf numFmtId="0" fontId="1" fillId="17" borderId="18" xfId="0" applyFont="1" applyFill="1" applyBorder="1" applyAlignment="1">
      <alignment horizontal="center" vertical="center"/>
    </xf>
    <xf numFmtId="0" fontId="1" fillId="10" borderId="18" xfId="0" applyFont="1" applyFill="1" applyBorder="1" applyAlignment="1">
      <alignment horizontal="center" vertical="center"/>
    </xf>
    <xf numFmtId="0" fontId="3" fillId="10" borderId="18" xfId="0" applyFont="1" applyFill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12" fillId="15" borderId="18" xfId="0" applyFont="1" applyFill="1" applyBorder="1" applyAlignment="1">
      <alignment horizontal="center"/>
    </xf>
    <xf numFmtId="0" fontId="1" fillId="11" borderId="18" xfId="0" applyFont="1" applyFill="1" applyBorder="1" applyAlignment="1">
      <alignment wrapText="1"/>
    </xf>
    <xf numFmtId="0" fontId="1" fillId="11" borderId="18" xfId="0" applyFont="1" applyFill="1" applyBorder="1" applyAlignment="1">
      <alignment horizontal="center" vertical="center"/>
    </xf>
    <xf numFmtId="0" fontId="1" fillId="7" borderId="18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/>
    </xf>
    <xf numFmtId="0" fontId="12" fillId="5" borderId="18" xfId="0" applyFont="1" applyFill="1" applyBorder="1" applyAlignment="1">
      <alignment horizontal="center"/>
    </xf>
    <xf numFmtId="0" fontId="15" fillId="8" borderId="0" xfId="0" applyFont="1" applyFill="1" applyAlignment="1">
      <alignment horizontal="center" vertical="top" wrapText="1"/>
    </xf>
    <xf numFmtId="0" fontId="10" fillId="19" borderId="18" xfId="0" applyFont="1" applyFill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 wrapText="1"/>
    </xf>
    <xf numFmtId="0" fontId="1" fillId="13" borderId="0" xfId="0" applyFont="1" applyFill="1" applyAlignment="1">
      <alignment horizontal="center" vertical="center" wrapText="1"/>
    </xf>
    <xf numFmtId="0" fontId="10" fillId="11" borderId="18" xfId="0" applyFont="1" applyFill="1" applyBorder="1" applyAlignment="1">
      <alignment horizontal="center"/>
    </xf>
    <xf numFmtId="0" fontId="3" fillId="11" borderId="18" xfId="0" applyFont="1" applyFill="1" applyBorder="1" applyAlignment="1">
      <alignment horizontal="center"/>
    </xf>
    <xf numFmtId="0" fontId="1" fillId="19" borderId="18" xfId="0" applyFont="1" applyFill="1" applyBorder="1" applyAlignment="1">
      <alignment horizontal="center" vertical="center" wrapText="1"/>
    </xf>
    <xf numFmtId="0" fontId="10" fillId="6" borderId="18" xfId="0" applyFont="1" applyFill="1" applyBorder="1" applyAlignment="1">
      <alignment horizontal="center"/>
    </xf>
    <xf numFmtId="0" fontId="3" fillId="6" borderId="18" xfId="0" applyFont="1" applyFill="1" applyBorder="1" applyAlignment="1">
      <alignment horizontal="center"/>
    </xf>
    <xf numFmtId="0" fontId="1" fillId="13" borderId="18" xfId="0" applyFont="1" applyFill="1" applyBorder="1" applyAlignment="1">
      <alignment horizontal="center" vertical="center" wrapText="1"/>
    </xf>
    <xf numFmtId="0" fontId="0" fillId="0" borderId="13" xfId="0" applyBorder="1"/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7" fillId="12" borderId="18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 vertical="center"/>
    </xf>
    <xf numFmtId="0" fontId="1" fillId="12" borderId="18" xfId="0" applyFont="1" applyFill="1" applyBorder="1" applyAlignment="1">
      <alignment horizontal="center" vertical="center"/>
    </xf>
    <xf numFmtId="0" fontId="1" fillId="12" borderId="18" xfId="0" applyFont="1" applyFill="1" applyBorder="1" applyAlignment="1">
      <alignment horizontal="center" wrapText="1"/>
    </xf>
    <xf numFmtId="0" fontId="10" fillId="18" borderId="18" xfId="0" applyFont="1" applyFill="1" applyBorder="1" applyAlignment="1">
      <alignment horizontal="center" vertical="center" wrapText="1"/>
    </xf>
    <xf numFmtId="165" fontId="3" fillId="23" borderId="1" xfId="0" applyNumberFormat="1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18" xfId="0" applyBorder="1" applyAlignment="1">
      <alignment horizontal="center" wrapText="1"/>
    </xf>
    <xf numFmtId="0" fontId="29" fillId="0" borderId="0" xfId="0" applyFont="1"/>
    <xf numFmtId="0" fontId="0" fillId="2" borderId="4" xfId="0" applyFill="1" applyBorder="1" applyAlignment="1">
      <alignment wrapText="1"/>
    </xf>
    <xf numFmtId="0" fontId="1" fillId="3" borderId="4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10" fillId="12" borderId="18" xfId="0" applyFont="1" applyFill="1" applyBorder="1" applyAlignment="1">
      <alignment horizontal="center"/>
    </xf>
    <xf numFmtId="0" fontId="3" fillId="12" borderId="18" xfId="0" applyFont="1" applyFill="1" applyBorder="1" applyAlignment="1">
      <alignment horizontal="center" vertical="center"/>
    </xf>
    <xf numFmtId="0" fontId="3" fillId="12" borderId="18" xfId="0" applyFont="1" applyFill="1" applyBorder="1" applyAlignment="1">
      <alignment horizontal="center"/>
    </xf>
    <xf numFmtId="0" fontId="13" fillId="3" borderId="18" xfId="0" applyFont="1" applyFill="1" applyBorder="1" applyAlignment="1">
      <alignment horizontal="center"/>
    </xf>
    <xf numFmtId="0" fontId="0" fillId="0" borderId="5" xfId="0" applyBorder="1" applyAlignment="1">
      <alignment wrapText="1"/>
    </xf>
    <xf numFmtId="0" fontId="0" fillId="20" borderId="18" xfId="0" applyFill="1" applyBorder="1" applyAlignment="1">
      <alignment horizontal="center" wrapText="1"/>
    </xf>
    <xf numFmtId="0" fontId="0" fillId="21" borderId="18" xfId="0" applyFill="1" applyBorder="1" applyAlignment="1">
      <alignment horizontal="center" wrapText="1"/>
    </xf>
    <xf numFmtId="0" fontId="1" fillId="6" borderId="18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6" fillId="13" borderId="1" xfId="0" applyFont="1" applyFill="1" applyBorder="1" applyAlignment="1">
      <alignment horizontal="center" vertical="center"/>
    </xf>
    <xf numFmtId="0" fontId="8" fillId="13" borderId="2" xfId="0" applyFont="1" applyFill="1" applyBorder="1" applyAlignment="1">
      <alignment horizontal="center" vertical="center"/>
    </xf>
    <xf numFmtId="0" fontId="8" fillId="13" borderId="3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 wrapText="1"/>
    </xf>
    <xf numFmtId="166" fontId="1" fillId="13" borderId="1" xfId="1" applyNumberFormat="1" applyFont="1" applyFill="1" applyBorder="1" applyAlignment="1">
      <alignment horizontal="center" vertical="center" wrapText="1"/>
    </xf>
    <xf numFmtId="0" fontId="6" fillId="13" borderId="10" xfId="0" applyFont="1" applyFill="1" applyBorder="1" applyAlignment="1">
      <alignment horizontal="center" vertical="center"/>
    </xf>
    <xf numFmtId="0" fontId="6" fillId="13" borderId="11" xfId="0" applyFont="1" applyFill="1" applyBorder="1" applyAlignment="1">
      <alignment horizontal="center" vertical="center"/>
    </xf>
    <xf numFmtId="0" fontId="6" fillId="13" borderId="12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left" vertical="center"/>
    </xf>
    <xf numFmtId="0" fontId="3" fillId="6" borderId="12" xfId="0" applyFont="1" applyFill="1" applyBorder="1" applyAlignment="1">
      <alignment horizontal="left" vertical="center"/>
    </xf>
    <xf numFmtId="0" fontId="3" fillId="7" borderId="10" xfId="0" applyFont="1" applyFill="1" applyBorder="1" applyAlignment="1">
      <alignment horizontal="left" vertical="center"/>
    </xf>
    <xf numFmtId="0" fontId="3" fillId="7" borderId="11" xfId="0" applyFont="1" applyFill="1" applyBorder="1" applyAlignment="1">
      <alignment horizontal="left" vertical="center"/>
    </xf>
    <xf numFmtId="0" fontId="3" fillId="7" borderId="12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6" borderId="10" xfId="0" applyFont="1" applyFill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7" borderId="1" xfId="0" applyFont="1" applyFill="1" applyBorder="1" applyAlignment="1">
      <alignment horizontal="left" vertical="center"/>
    </xf>
    <xf numFmtId="0" fontId="1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10" borderId="10" xfId="0" applyFont="1" applyFill="1" applyBorder="1" applyAlignment="1">
      <alignment horizontal="center" vertical="center"/>
    </xf>
    <xf numFmtId="0" fontId="3" fillId="10" borderId="11" xfId="0" applyFont="1" applyFill="1" applyBorder="1" applyAlignment="1">
      <alignment horizontal="center" vertical="center"/>
    </xf>
    <xf numFmtId="0" fontId="3" fillId="10" borderId="1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  <xf numFmtId="0" fontId="3" fillId="9" borderId="11" xfId="0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3" fillId="11" borderId="10" xfId="0" applyFont="1" applyFill="1" applyBorder="1" applyAlignment="1">
      <alignment horizontal="left" vertical="center"/>
    </xf>
    <xf numFmtId="0" fontId="3" fillId="11" borderId="11" xfId="0" applyFont="1" applyFill="1" applyBorder="1" applyAlignment="1">
      <alignment horizontal="left" vertical="center"/>
    </xf>
    <xf numFmtId="0" fontId="3" fillId="11" borderId="12" xfId="0" applyFont="1" applyFill="1" applyBorder="1" applyAlignment="1">
      <alignment horizontal="left" vertical="center"/>
    </xf>
    <xf numFmtId="0" fontId="13" fillId="11" borderId="1" xfId="0" applyFont="1" applyFill="1" applyBorder="1" applyAlignment="1">
      <alignment horizontal="center"/>
    </xf>
    <xf numFmtId="0" fontId="3" fillId="7" borderId="10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11" fillId="19" borderId="2" xfId="0" applyFont="1" applyFill="1" applyBorder="1" applyAlignment="1">
      <alignment horizontal="center" vertical="center" wrapText="1"/>
    </xf>
    <xf numFmtId="0" fontId="11" fillId="19" borderId="3" xfId="0" applyFont="1" applyFill="1" applyBorder="1" applyAlignment="1">
      <alignment horizontal="center" vertical="center" wrapText="1"/>
    </xf>
    <xf numFmtId="166" fontId="11" fillId="19" borderId="2" xfId="0" applyNumberFormat="1" applyFont="1" applyFill="1" applyBorder="1" applyAlignment="1">
      <alignment horizontal="center" vertical="center" wrapText="1"/>
    </xf>
    <xf numFmtId="166" fontId="11" fillId="19" borderId="3" xfId="0" applyNumberFormat="1" applyFont="1" applyFill="1" applyBorder="1" applyAlignment="1">
      <alignment horizontal="center" vertical="center" wrapText="1"/>
    </xf>
    <xf numFmtId="0" fontId="12" fillId="15" borderId="1" xfId="0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0" fontId="10" fillId="19" borderId="1" xfId="0" applyFont="1" applyFill="1" applyBorder="1" applyAlignment="1">
      <alignment horizontal="center" vertical="center"/>
    </xf>
    <xf numFmtId="0" fontId="11" fillId="19" borderId="2" xfId="0" applyFont="1" applyFill="1" applyBorder="1" applyAlignment="1">
      <alignment horizontal="center" vertical="center"/>
    </xf>
    <xf numFmtId="0" fontId="11" fillId="19" borderId="3" xfId="0" applyFont="1" applyFill="1" applyBorder="1" applyAlignment="1">
      <alignment horizontal="center" vertical="center"/>
    </xf>
    <xf numFmtId="0" fontId="10" fillId="19" borderId="19" xfId="0" applyFont="1" applyFill="1" applyBorder="1" applyAlignment="1">
      <alignment horizontal="center" vertical="center"/>
    </xf>
    <xf numFmtId="0" fontId="10" fillId="19" borderId="13" xfId="0" applyFont="1" applyFill="1" applyBorder="1" applyAlignment="1">
      <alignment horizontal="center" vertical="center"/>
    </xf>
    <xf numFmtId="0" fontId="10" fillId="19" borderId="14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166" fontId="11" fillId="4" borderId="2" xfId="0" applyNumberFormat="1" applyFont="1" applyFill="1" applyBorder="1" applyAlignment="1">
      <alignment horizontal="center" vertical="center" wrapText="1"/>
    </xf>
    <xf numFmtId="166" fontId="11" fillId="4" borderId="3" xfId="0" applyNumberFormat="1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10" fillId="4" borderId="14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3" fillId="15" borderId="10" xfId="0" applyFont="1" applyFill="1" applyBorder="1" applyAlignment="1">
      <alignment horizontal="center" vertical="center"/>
    </xf>
    <xf numFmtId="0" fontId="3" fillId="15" borderId="11" xfId="0" applyFont="1" applyFill="1" applyBorder="1" applyAlignment="1">
      <alignment horizontal="center" vertical="center"/>
    </xf>
    <xf numFmtId="0" fontId="3" fillId="15" borderId="12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/>
    </xf>
    <xf numFmtId="0" fontId="3" fillId="12" borderId="10" xfId="0" applyFont="1" applyFill="1" applyBorder="1" applyAlignment="1">
      <alignment horizontal="left" vertical="center"/>
    </xf>
    <xf numFmtId="0" fontId="3" fillId="12" borderId="11" xfId="0" applyFont="1" applyFill="1" applyBorder="1" applyAlignment="1">
      <alignment horizontal="left" vertical="center"/>
    </xf>
    <xf numFmtId="0" fontId="3" fillId="12" borderId="12" xfId="0" applyFont="1" applyFill="1" applyBorder="1" applyAlignment="1">
      <alignment horizontal="left" vertical="center"/>
    </xf>
    <xf numFmtId="0" fontId="9" fillId="18" borderId="1" xfId="0" applyFont="1" applyFill="1" applyBorder="1" applyAlignment="1">
      <alignment horizontal="center" vertical="center" wrapText="1"/>
    </xf>
    <xf numFmtId="166" fontId="9" fillId="18" borderId="1" xfId="0" applyNumberFormat="1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3" fillId="12" borderId="10" xfId="0" applyFont="1" applyFill="1" applyBorder="1" applyAlignment="1">
      <alignment horizontal="center" vertical="center"/>
    </xf>
    <xf numFmtId="0" fontId="3" fillId="12" borderId="11" xfId="0" applyFont="1" applyFill="1" applyBorder="1" applyAlignment="1">
      <alignment horizontal="center" vertical="center"/>
    </xf>
    <xf numFmtId="0" fontId="3" fillId="12" borderId="12" xfId="0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10" fillId="18" borderId="1" xfId="0" applyFont="1" applyFill="1" applyBorder="1" applyAlignment="1">
      <alignment horizontal="center" vertical="center"/>
    </xf>
    <xf numFmtId="0" fontId="11" fillId="18" borderId="1" xfId="0" applyFont="1" applyFill="1" applyBorder="1" applyAlignment="1">
      <alignment horizontal="center" vertical="center"/>
    </xf>
    <xf numFmtId="0" fontId="6" fillId="18" borderId="1" xfId="0" applyFont="1" applyFill="1" applyBorder="1" applyAlignment="1">
      <alignment horizontal="center" vertical="center"/>
    </xf>
    <xf numFmtId="0" fontId="6" fillId="18" borderId="18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</cellXfs>
  <cellStyles count="45">
    <cellStyle name="20% - Accent1" xfId="22" builtinId="30" customBuiltin="1"/>
    <cellStyle name="20% - Accent2" xfId="26" builtinId="34" customBuiltin="1"/>
    <cellStyle name="20% - Accent3" xfId="30" builtinId="38" customBuiltin="1"/>
    <cellStyle name="20% - Accent4" xfId="34" builtinId="42" customBuiltin="1"/>
    <cellStyle name="20% - Accent5" xfId="38" builtinId="46" customBuiltin="1"/>
    <cellStyle name="20% - Accent6" xfId="42" builtinId="50" customBuiltin="1"/>
    <cellStyle name="40% - Accent1" xfId="23" builtinId="31" customBuiltin="1"/>
    <cellStyle name="40% - Accent2" xfId="27" builtinId="35" customBuiltin="1"/>
    <cellStyle name="40% - Accent3" xfId="31" builtinId="39" customBuiltin="1"/>
    <cellStyle name="40% - Accent4" xfId="35" builtinId="43" customBuiltin="1"/>
    <cellStyle name="40% - Accent5" xfId="39" builtinId="47" customBuiltin="1"/>
    <cellStyle name="40% - Accent6" xfId="43" builtinId="51" customBuiltin="1"/>
    <cellStyle name="60% - Accent1" xfId="24" builtinId="32" customBuiltin="1"/>
    <cellStyle name="60% - Accent2" xfId="28" builtinId="36" customBuiltin="1"/>
    <cellStyle name="60% - Accent3" xfId="32" builtinId="40" customBuiltin="1"/>
    <cellStyle name="60% - Accent4" xfId="36" builtinId="44" customBuiltin="1"/>
    <cellStyle name="60% - Accent5" xfId="40" builtinId="48" customBuiltin="1"/>
    <cellStyle name="60% - Accent6" xfId="44" builtinId="52" customBuiltin="1"/>
    <cellStyle name="Accent1" xfId="21" builtinId="29" customBuiltin="1"/>
    <cellStyle name="Accent2" xfId="25" builtinId="33" customBuiltin="1"/>
    <cellStyle name="Accent3" xfId="29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Bad" xfId="10" builtinId="27" customBuiltin="1"/>
    <cellStyle name="Calculation" xfId="14" builtinId="22" customBuiltin="1"/>
    <cellStyle name="Check Cell" xfId="16" builtinId="23" customBuiltin="1"/>
    <cellStyle name="Comma" xfId="1" builtinId="3"/>
    <cellStyle name="Comma 2" xfId="2" xr:uid="{03486D65-1965-4F3C-A2B7-0C0C114C88D3}"/>
    <cellStyle name="Explanatory Text" xfId="19" builtinId="53" customBuiltin="1"/>
    <cellStyle name="Good" xfId="9" builtinId="26" customBuiltin="1"/>
    <cellStyle name="Heading 1" xfId="5" builtinId="16" customBuiltin="1"/>
    <cellStyle name="Heading 2" xfId="6" builtinId="17" customBuiltin="1"/>
    <cellStyle name="Heading 3" xfId="7" builtinId="18" customBuiltin="1"/>
    <cellStyle name="Heading 4" xfId="8" builtinId="19" customBuiltin="1"/>
    <cellStyle name="Input" xfId="12" builtinId="20" customBuiltin="1"/>
    <cellStyle name="Linked Cell" xfId="15" builtinId="24" customBuiltin="1"/>
    <cellStyle name="Neutral" xfId="11" builtinId="28" customBuiltin="1"/>
    <cellStyle name="Normal" xfId="0" builtinId="0"/>
    <cellStyle name="Normal 2" xfId="3" xr:uid="{C01D5C74-3B7C-4D05-AC49-0C4CE4E4853C}"/>
    <cellStyle name="Note" xfId="18" builtinId="10" customBuiltin="1"/>
    <cellStyle name="Output" xfId="13" builtinId="21" customBuiltin="1"/>
    <cellStyle name="Title" xfId="4" builtinId="15" customBuiltin="1"/>
    <cellStyle name="Total" xfId="20" builtinId="25" customBuiltin="1"/>
    <cellStyle name="Warning Text" xfId="17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34"/>
  <sheetViews>
    <sheetView tabSelected="1" view="pageBreakPreview" topLeftCell="A7" zoomScale="85" zoomScaleNormal="100" zoomScaleSheetLayoutView="85" workbookViewId="0">
      <selection activeCell="O21" sqref="O21"/>
    </sheetView>
  </sheetViews>
  <sheetFormatPr defaultRowHeight="15" x14ac:dyDescent="0.25"/>
  <cols>
    <col min="1" max="1" width="3.5703125" customWidth="1"/>
    <col min="2" max="2" width="12.7109375" customWidth="1"/>
    <col min="3" max="3" width="13" customWidth="1"/>
    <col min="4" max="4" width="3.7109375" customWidth="1"/>
    <col min="5" max="5" width="22.5703125" customWidth="1"/>
    <col min="6" max="6" width="8.28515625" customWidth="1"/>
    <col min="7" max="7" width="8" customWidth="1"/>
    <col min="8" max="8" width="9.28515625" style="30" customWidth="1"/>
    <col min="9" max="9" width="8.28515625" style="30" customWidth="1"/>
    <col min="10" max="10" width="8" style="30" customWidth="1"/>
    <col min="11" max="12" width="7.7109375" style="30" customWidth="1"/>
    <col min="13" max="13" width="10.28515625" customWidth="1"/>
    <col min="14" max="14" width="17.7109375" customWidth="1"/>
    <col min="15" max="15" width="20.7109375" customWidth="1"/>
  </cols>
  <sheetData>
    <row r="1" spans="1:17" ht="15.75" x14ac:dyDescent="0.25">
      <c r="A1" s="202" t="s">
        <v>221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</row>
    <row r="2" spans="1:17" ht="15.75" x14ac:dyDescent="0.25">
      <c r="A2" s="202" t="s">
        <v>206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</row>
    <row r="3" spans="1:17" ht="15.75" x14ac:dyDescent="0.25">
      <c r="A3" s="202" t="s">
        <v>160</v>
      </c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</row>
    <row r="4" spans="1:17" ht="15.75" x14ac:dyDescent="0.25">
      <c r="A4" s="202" t="str">
        <f>STUNTING!A4</f>
        <v>PERIODE  SEPTEMBER  2025</v>
      </c>
      <c r="B4" s="202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2"/>
    </row>
    <row r="6" spans="1:17" ht="20.100000000000001" customHeight="1" x14ac:dyDescent="0.25">
      <c r="A6" s="203" t="s">
        <v>187</v>
      </c>
      <c r="B6" s="203" t="s">
        <v>188</v>
      </c>
      <c r="C6" s="203" t="s">
        <v>189</v>
      </c>
      <c r="D6" s="203" t="s">
        <v>190</v>
      </c>
      <c r="E6" s="203"/>
      <c r="F6" s="204" t="s">
        <v>186</v>
      </c>
      <c r="G6" s="206" t="s">
        <v>177</v>
      </c>
      <c r="H6" s="208" t="s">
        <v>195</v>
      </c>
      <c r="I6" s="209"/>
      <c r="J6" s="209"/>
      <c r="K6" s="209"/>
      <c r="L6" s="210"/>
      <c r="M6" s="206" t="s">
        <v>184</v>
      </c>
      <c r="N6" s="207" t="s">
        <v>185</v>
      </c>
    </row>
    <row r="7" spans="1:17" ht="42.6" customHeight="1" x14ac:dyDescent="0.25">
      <c r="A7" s="203"/>
      <c r="B7" s="203"/>
      <c r="C7" s="203"/>
      <c r="D7" s="203"/>
      <c r="E7" s="203"/>
      <c r="F7" s="205"/>
      <c r="G7" s="206"/>
      <c r="H7" s="108" t="s">
        <v>2</v>
      </c>
      <c r="I7" s="109" t="s">
        <v>3</v>
      </c>
      <c r="J7" s="109" t="s">
        <v>4</v>
      </c>
      <c r="K7" s="109" t="s">
        <v>5</v>
      </c>
      <c r="L7" s="177" t="s">
        <v>244</v>
      </c>
      <c r="M7" s="206"/>
      <c r="N7" s="207"/>
      <c r="Q7" s="119"/>
    </row>
    <row r="8" spans="1:17" x14ac:dyDescent="0.25">
      <c r="A8" s="110">
        <v>1</v>
      </c>
      <c r="B8" s="110">
        <v>2</v>
      </c>
      <c r="C8" s="110">
        <v>3</v>
      </c>
      <c r="D8" s="211">
        <v>4</v>
      </c>
      <c r="E8" s="211"/>
      <c r="F8" s="110">
        <v>5</v>
      </c>
      <c r="G8" s="110">
        <v>6</v>
      </c>
      <c r="H8" s="110">
        <v>7</v>
      </c>
      <c r="I8" s="110">
        <v>8</v>
      </c>
      <c r="J8" s="110">
        <v>9</v>
      </c>
      <c r="K8" s="110">
        <v>10</v>
      </c>
      <c r="L8" s="156">
        <v>11</v>
      </c>
      <c r="M8" s="110" t="s">
        <v>245</v>
      </c>
      <c r="N8" s="110" t="s">
        <v>246</v>
      </c>
    </row>
    <row r="9" spans="1:17" ht="15" customHeight="1" x14ac:dyDescent="0.25">
      <c r="A9" s="45"/>
      <c r="B9" s="222"/>
      <c r="C9" s="212" t="s">
        <v>210</v>
      </c>
      <c r="D9" s="212"/>
      <c r="E9" s="213"/>
      <c r="F9" s="34">
        <f>STUNTING!F19</f>
        <v>710</v>
      </c>
      <c r="G9" s="34">
        <f>STUNTING!G19</f>
        <v>691</v>
      </c>
      <c r="H9" s="34">
        <f>STUNTING!H19</f>
        <v>3</v>
      </c>
      <c r="I9" s="34">
        <f>STUNTING!I19</f>
        <v>17</v>
      </c>
      <c r="J9" s="34">
        <f>STUNTING!J19</f>
        <v>671</v>
      </c>
      <c r="K9" s="34">
        <f>STUNTING!K19</f>
        <v>0</v>
      </c>
      <c r="L9" s="175">
        <f>STUNTING!L19</f>
        <v>0</v>
      </c>
      <c r="M9" s="34">
        <f>H9+I9</f>
        <v>20</v>
      </c>
      <c r="N9" s="27">
        <f t="shared" ref="N9:N24" si="0">M9/G9*100</f>
        <v>2.8943560057887119</v>
      </c>
    </row>
    <row r="10" spans="1:17" ht="15" customHeight="1" x14ac:dyDescent="0.25">
      <c r="A10" s="37"/>
      <c r="B10" s="223"/>
      <c r="C10" s="219" t="s">
        <v>211</v>
      </c>
      <c r="D10" s="212"/>
      <c r="E10" s="213"/>
      <c r="F10" s="25">
        <f>STUNTING!F30</f>
        <v>564</v>
      </c>
      <c r="G10" s="25">
        <f>STUNTING!G30</f>
        <v>564</v>
      </c>
      <c r="H10" s="25">
        <f>STUNTING!H30</f>
        <v>6</v>
      </c>
      <c r="I10" s="25">
        <f>STUNTING!I30</f>
        <v>22</v>
      </c>
      <c r="J10" s="25">
        <f>STUNTING!J30</f>
        <v>536</v>
      </c>
      <c r="K10" s="25">
        <f>STUNTING!K30</f>
        <v>0</v>
      </c>
      <c r="L10" s="176">
        <f>STUNTING!L30</f>
        <v>0</v>
      </c>
      <c r="M10" s="34">
        <f>H10+I10</f>
        <v>28</v>
      </c>
      <c r="N10" s="27">
        <f t="shared" si="0"/>
        <v>4.9645390070921991</v>
      </c>
      <c r="O10" s="121"/>
    </row>
    <row r="11" spans="1:17" ht="15" customHeight="1" x14ac:dyDescent="0.25">
      <c r="A11" s="214" t="s">
        <v>208</v>
      </c>
      <c r="B11" s="215"/>
      <c r="C11" s="215"/>
      <c r="D11" s="215"/>
      <c r="E11" s="216"/>
      <c r="F11" s="92">
        <f t="shared" ref="F11:M11" si="1">F9+F10</f>
        <v>1274</v>
      </c>
      <c r="G11" s="92">
        <f t="shared" si="1"/>
        <v>1255</v>
      </c>
      <c r="H11" s="92">
        <f t="shared" si="1"/>
        <v>9</v>
      </c>
      <c r="I11" s="92">
        <f t="shared" si="1"/>
        <v>39</v>
      </c>
      <c r="J11" s="92">
        <f t="shared" si="1"/>
        <v>1207</v>
      </c>
      <c r="K11" s="92">
        <f t="shared" si="1"/>
        <v>0</v>
      </c>
      <c r="L11" s="166">
        <f>L9+L10</f>
        <v>0</v>
      </c>
      <c r="M11" s="92">
        <f t="shared" si="1"/>
        <v>48</v>
      </c>
      <c r="N11" s="133">
        <f t="shared" si="0"/>
        <v>3.8247011952191232</v>
      </c>
      <c r="O11" s="121"/>
    </row>
    <row r="12" spans="1:17" x14ac:dyDescent="0.25">
      <c r="A12" s="49"/>
      <c r="B12" s="220"/>
      <c r="C12" s="46" t="s">
        <v>219</v>
      </c>
      <c r="D12" s="47"/>
      <c r="E12" s="48" t="s">
        <v>45</v>
      </c>
      <c r="F12" s="34">
        <f>STUNTING!F44</f>
        <v>759</v>
      </c>
      <c r="G12" s="34">
        <f>STUNTING!G44</f>
        <v>680</v>
      </c>
      <c r="H12" s="34">
        <f>STUNTING!H44</f>
        <v>21</v>
      </c>
      <c r="I12" s="34">
        <f>STUNTING!I44</f>
        <v>86</v>
      </c>
      <c r="J12" s="34">
        <f>STUNTING!J44</f>
        <v>568</v>
      </c>
      <c r="K12" s="34">
        <f>STUNTING!K44</f>
        <v>0</v>
      </c>
      <c r="L12" s="175">
        <f>STUNTING!L44</f>
        <v>5</v>
      </c>
      <c r="M12" s="26">
        <f>H12+I12</f>
        <v>107</v>
      </c>
      <c r="N12" s="27">
        <f t="shared" si="0"/>
        <v>15.735294117647058</v>
      </c>
    </row>
    <row r="13" spans="1:17" x14ac:dyDescent="0.25">
      <c r="A13" s="37"/>
      <c r="B13" s="221"/>
      <c r="C13" s="37" t="s">
        <v>212</v>
      </c>
      <c r="D13" s="37"/>
      <c r="E13" s="37"/>
      <c r="F13" s="25">
        <f>STUNTING!F55</f>
        <v>531</v>
      </c>
      <c r="G13" s="25">
        <f>STUNTING!G55</f>
        <v>531</v>
      </c>
      <c r="H13" s="25">
        <f>STUNTING!H55</f>
        <v>8</v>
      </c>
      <c r="I13" s="25">
        <f>STUNTING!I55</f>
        <v>20</v>
      </c>
      <c r="J13" s="25">
        <f>STUNTING!J55</f>
        <v>503</v>
      </c>
      <c r="K13" s="25">
        <f>STUNTING!K55</f>
        <v>0</v>
      </c>
      <c r="L13" s="176">
        <f>STUNTING!L55</f>
        <v>0</v>
      </c>
      <c r="M13" s="26">
        <f>H13+I13</f>
        <v>28</v>
      </c>
      <c r="N13" s="27">
        <f t="shared" si="0"/>
        <v>5.2730696798493408</v>
      </c>
    </row>
    <row r="14" spans="1:17" x14ac:dyDescent="0.25">
      <c r="A14" s="214" t="s">
        <v>209</v>
      </c>
      <c r="B14" s="215"/>
      <c r="C14" s="215"/>
      <c r="D14" s="215"/>
      <c r="E14" s="216"/>
      <c r="F14" s="92">
        <f t="shared" ref="F14:M14" si="2">F12+F13</f>
        <v>1290</v>
      </c>
      <c r="G14" s="32">
        <f t="shared" si="2"/>
        <v>1211</v>
      </c>
      <c r="H14" s="32">
        <f t="shared" si="2"/>
        <v>29</v>
      </c>
      <c r="I14" s="32">
        <f t="shared" si="2"/>
        <v>106</v>
      </c>
      <c r="J14" s="32">
        <f t="shared" si="2"/>
        <v>1071</v>
      </c>
      <c r="K14" s="32">
        <f t="shared" si="2"/>
        <v>0</v>
      </c>
      <c r="L14" s="165">
        <f>L12+L13</f>
        <v>5</v>
      </c>
      <c r="M14" s="32">
        <f t="shared" si="2"/>
        <v>135</v>
      </c>
      <c r="N14" s="133">
        <f t="shared" si="0"/>
        <v>11.147811725846408</v>
      </c>
      <c r="Q14">
        <f>H14+I14</f>
        <v>135</v>
      </c>
    </row>
    <row r="15" spans="1:17" ht="15" customHeight="1" x14ac:dyDescent="0.25">
      <c r="A15" s="37"/>
      <c r="B15" s="217"/>
      <c r="C15" s="37" t="s">
        <v>213</v>
      </c>
      <c r="D15" s="35"/>
      <c r="E15" s="36"/>
      <c r="F15" s="34">
        <f>STUNTING!F64</f>
        <v>1826</v>
      </c>
      <c r="G15" s="34">
        <f>STUNTING!G64</f>
        <v>1696</v>
      </c>
      <c r="H15" s="34">
        <f>STUNTING!H64</f>
        <v>37</v>
      </c>
      <c r="I15" s="34">
        <f>STUNTING!I64</f>
        <v>271</v>
      </c>
      <c r="J15" s="34">
        <f>STUNTING!J64</f>
        <v>1384</v>
      </c>
      <c r="K15" s="34">
        <f>STUNTING!K64</f>
        <v>0</v>
      </c>
      <c r="L15" s="175">
        <f>STUNTING!L64</f>
        <v>4</v>
      </c>
      <c r="M15" s="34">
        <f>STUNTING!M64</f>
        <v>308</v>
      </c>
      <c r="N15" s="27">
        <f t="shared" si="0"/>
        <v>18.160377358490564</v>
      </c>
    </row>
    <row r="16" spans="1:17" x14ac:dyDescent="0.25">
      <c r="A16" s="37"/>
      <c r="B16" s="218"/>
      <c r="C16" s="219" t="s">
        <v>217</v>
      </c>
      <c r="D16" s="212"/>
      <c r="E16" s="213"/>
      <c r="F16" s="25">
        <f>STUNTING!F76</f>
        <v>469</v>
      </c>
      <c r="G16" s="25">
        <f>STUNTING!G76</f>
        <v>405</v>
      </c>
      <c r="H16" s="25">
        <f>STUNTING!H76</f>
        <v>9</v>
      </c>
      <c r="I16" s="25">
        <f>STUNTING!I76</f>
        <v>39</v>
      </c>
      <c r="J16" s="25">
        <f>STUNTING!J76</f>
        <v>356</v>
      </c>
      <c r="K16" s="25">
        <f>STUNTING!K76</f>
        <v>0</v>
      </c>
      <c r="L16" s="176">
        <f>STUNTING!L76</f>
        <v>1</v>
      </c>
      <c r="M16" s="25">
        <f>STUNTING!M76</f>
        <v>48</v>
      </c>
      <c r="N16" s="28">
        <f t="shared" si="0"/>
        <v>11.851851851851853</v>
      </c>
    </row>
    <row r="17" spans="1:14" x14ac:dyDescent="0.25">
      <c r="A17" s="214" t="s">
        <v>225</v>
      </c>
      <c r="B17" s="215"/>
      <c r="C17" s="215"/>
      <c r="D17" s="215"/>
      <c r="E17" s="216"/>
      <c r="F17" s="92">
        <f>F15+F16</f>
        <v>2295</v>
      </c>
      <c r="G17" s="92">
        <f>G15+G16</f>
        <v>2101</v>
      </c>
      <c r="H17" s="92">
        <f t="shared" ref="H17:M17" si="3">H15+H16</f>
        <v>46</v>
      </c>
      <c r="I17" s="92">
        <f t="shared" si="3"/>
        <v>310</v>
      </c>
      <c r="J17" s="92">
        <f t="shared" si="3"/>
        <v>1740</v>
      </c>
      <c r="K17" s="92">
        <f t="shared" si="3"/>
        <v>0</v>
      </c>
      <c r="L17" s="166">
        <f>L15+L16</f>
        <v>5</v>
      </c>
      <c r="M17" s="92">
        <f t="shared" si="3"/>
        <v>356</v>
      </c>
      <c r="N17" s="93">
        <f t="shared" si="0"/>
        <v>16.944312232270349</v>
      </c>
    </row>
    <row r="18" spans="1:14" x14ac:dyDescent="0.25">
      <c r="A18" s="225" t="s">
        <v>226</v>
      </c>
      <c r="B18" s="225"/>
      <c r="C18" s="225"/>
      <c r="D18" s="225"/>
      <c r="E18" s="225"/>
      <c r="F18" s="92">
        <f>STUNTING!F95</f>
        <v>597</v>
      </c>
      <c r="G18" s="92">
        <f>STUNTING!G95</f>
        <v>597</v>
      </c>
      <c r="H18" s="92">
        <f>STUNTING!H95</f>
        <v>4</v>
      </c>
      <c r="I18" s="92">
        <f>STUNTING!I95</f>
        <v>38</v>
      </c>
      <c r="J18" s="92">
        <f>STUNTING!J95</f>
        <v>555</v>
      </c>
      <c r="K18" s="92">
        <f>STUNTING!K95</f>
        <v>0</v>
      </c>
      <c r="L18" s="166">
        <f>STUNTING!L95</f>
        <v>0</v>
      </c>
      <c r="M18" s="92">
        <f>STUNTING!M95</f>
        <v>42</v>
      </c>
      <c r="N18" s="133">
        <f t="shared" si="0"/>
        <v>7.0351758793969852</v>
      </c>
    </row>
    <row r="19" spans="1:14" x14ac:dyDescent="0.25">
      <c r="A19" s="225" t="s">
        <v>240</v>
      </c>
      <c r="B19" s="225"/>
      <c r="C19" s="225"/>
      <c r="D19" s="225"/>
      <c r="E19" s="225"/>
      <c r="F19" s="92">
        <f>STUNTING!F105</f>
        <v>290</v>
      </c>
      <c r="G19" s="92">
        <f>STUNTING!G105</f>
        <v>290</v>
      </c>
      <c r="H19" s="92">
        <f>STUNTING!H105</f>
        <v>5</v>
      </c>
      <c r="I19" s="92">
        <f>STUNTING!I105</f>
        <v>16</v>
      </c>
      <c r="J19" s="92">
        <f>STUNTING!J105</f>
        <v>262</v>
      </c>
      <c r="K19" s="92">
        <f>STUNTING!K105</f>
        <v>0</v>
      </c>
      <c r="L19" s="166">
        <f>STUNTING!L105</f>
        <v>7</v>
      </c>
      <c r="M19" s="92">
        <f>STUNTING!M105</f>
        <v>21</v>
      </c>
      <c r="N19" s="93">
        <f t="shared" si="0"/>
        <v>7.2413793103448283</v>
      </c>
    </row>
    <row r="20" spans="1:14" x14ac:dyDescent="0.25">
      <c r="A20" s="225" t="s">
        <v>228</v>
      </c>
      <c r="B20" s="225"/>
      <c r="C20" s="225"/>
      <c r="D20" s="225"/>
      <c r="E20" s="225"/>
      <c r="F20" s="92">
        <f>STUNTING!F121</f>
        <v>420</v>
      </c>
      <c r="G20" s="92">
        <f>STUNTING!G121</f>
        <v>419</v>
      </c>
      <c r="H20" s="92">
        <f>STUNTING!H121</f>
        <v>4</v>
      </c>
      <c r="I20" s="92">
        <f>STUNTING!I121</f>
        <v>21</v>
      </c>
      <c r="J20" s="92">
        <f>STUNTING!J121</f>
        <v>392</v>
      </c>
      <c r="K20" s="92">
        <f>STUNTING!K121</f>
        <v>0</v>
      </c>
      <c r="L20" s="166">
        <f>STUNTING!L121</f>
        <v>2</v>
      </c>
      <c r="M20" s="92">
        <f>STUNTING!M121</f>
        <v>25</v>
      </c>
      <c r="N20" s="133">
        <f t="shared" si="0"/>
        <v>5.9665871121718377</v>
      </c>
    </row>
    <row r="21" spans="1:14" x14ac:dyDescent="0.25">
      <c r="A21" s="225" t="s">
        <v>229</v>
      </c>
      <c r="B21" s="225"/>
      <c r="C21" s="225"/>
      <c r="D21" s="225"/>
      <c r="E21" s="225"/>
      <c r="F21" s="92">
        <f>STUNTING!F137</f>
        <v>469</v>
      </c>
      <c r="G21" s="92">
        <f>STUNTING!G137</f>
        <v>450</v>
      </c>
      <c r="H21" s="92">
        <f>STUNTING!H137</f>
        <v>13</v>
      </c>
      <c r="I21" s="92">
        <f>STUNTING!I137</f>
        <v>85</v>
      </c>
      <c r="J21" s="92">
        <f>STUNTING!J137</f>
        <v>350</v>
      </c>
      <c r="K21" s="92">
        <f>STUNTING!K137</f>
        <v>0</v>
      </c>
      <c r="L21" s="166">
        <f>STUNTING!L137</f>
        <v>2</v>
      </c>
      <c r="M21" s="92">
        <f>STUNTING!M137</f>
        <v>98</v>
      </c>
      <c r="N21" s="133">
        <f t="shared" si="0"/>
        <v>21.777777777777775</v>
      </c>
    </row>
    <row r="22" spans="1:14" x14ac:dyDescent="0.25">
      <c r="A22" s="225" t="s">
        <v>230</v>
      </c>
      <c r="B22" s="225"/>
      <c r="C22" s="225"/>
      <c r="D22" s="225"/>
      <c r="E22" s="225"/>
      <c r="F22" s="92">
        <f>STUNTING!F156</f>
        <v>611</v>
      </c>
      <c r="G22" s="92">
        <f>STUNTING!G156</f>
        <v>606</v>
      </c>
      <c r="H22" s="92">
        <f>STUNTING!H156</f>
        <v>2</v>
      </c>
      <c r="I22" s="92">
        <f>STUNTING!I156</f>
        <v>17</v>
      </c>
      <c r="J22" s="92">
        <f>STUNTING!J156</f>
        <v>585</v>
      </c>
      <c r="K22" s="92">
        <f>STUNTING!K156</f>
        <v>1</v>
      </c>
      <c r="L22" s="166">
        <f>STUNTING!L156</f>
        <v>1</v>
      </c>
      <c r="M22" s="92">
        <f>STUNTING!M156</f>
        <v>19</v>
      </c>
      <c r="N22" s="133">
        <f t="shared" si="0"/>
        <v>3.1353135313531353</v>
      </c>
    </row>
    <row r="23" spans="1:14" x14ac:dyDescent="0.25">
      <c r="A23" s="225" t="s">
        <v>227</v>
      </c>
      <c r="B23" s="225"/>
      <c r="C23" s="225"/>
      <c r="D23" s="225"/>
      <c r="E23" s="225"/>
      <c r="F23" s="92">
        <f>STUNTING!F174</f>
        <v>662</v>
      </c>
      <c r="G23" s="92">
        <f>STUNTING!G174</f>
        <v>617</v>
      </c>
      <c r="H23" s="92">
        <f>STUNTING!H174</f>
        <v>9</v>
      </c>
      <c r="I23" s="92">
        <f>STUNTING!I174</f>
        <v>70</v>
      </c>
      <c r="J23" s="92">
        <f>STUNTING!J174</f>
        <v>536</v>
      </c>
      <c r="K23" s="92">
        <f>STUNTING!K174</f>
        <v>0</v>
      </c>
      <c r="L23" s="166">
        <f>STUNTING!L174</f>
        <v>2</v>
      </c>
      <c r="M23" s="92">
        <f>STUNTING!M174</f>
        <v>79</v>
      </c>
      <c r="N23" s="133">
        <f t="shared" si="0"/>
        <v>12.80388978930308</v>
      </c>
    </row>
    <row r="24" spans="1:14" ht="15.75" x14ac:dyDescent="0.25">
      <c r="A24" s="226" t="s">
        <v>176</v>
      </c>
      <c r="B24" s="226"/>
      <c r="C24" s="226"/>
      <c r="D24" s="226"/>
      <c r="E24" s="226"/>
      <c r="F24" s="16">
        <f>F23+F22+F21+F20+F19+F18+F16+F15+F13+F12+F10+F9</f>
        <v>7908</v>
      </c>
      <c r="G24" s="16">
        <f>G23+G22+G21+G20+G19+G18+G16+G15+G13+G12+G10+G9</f>
        <v>7546</v>
      </c>
      <c r="H24" s="16">
        <f t="shared" ref="H24:M24" si="4">H23+H22+H21+H20+H19+H18+H16+H15+H13+H12+H10+H9</f>
        <v>121</v>
      </c>
      <c r="I24" s="16">
        <f t="shared" si="4"/>
        <v>702</v>
      </c>
      <c r="J24" s="16">
        <f t="shared" si="4"/>
        <v>6698</v>
      </c>
      <c r="K24" s="16">
        <f t="shared" si="4"/>
        <v>1</v>
      </c>
      <c r="L24" s="161">
        <f>L11+L14+L17+L18+L19+L20+L21+L22+L23</f>
        <v>24</v>
      </c>
      <c r="M24" s="16">
        <f t="shared" si="4"/>
        <v>823</v>
      </c>
      <c r="N24" s="3">
        <f t="shared" si="0"/>
        <v>10.906440498277233</v>
      </c>
    </row>
    <row r="25" spans="1:14" x14ac:dyDescent="0.25">
      <c r="F25" s="178"/>
      <c r="H25"/>
      <c r="I25"/>
      <c r="J25"/>
      <c r="K25"/>
      <c r="L25"/>
    </row>
    <row r="26" spans="1:14" x14ac:dyDescent="0.25">
      <c r="G26" s="224" t="str">
        <f>STUNTING!G177</f>
        <v>Lewoleba,30 September 2025</v>
      </c>
      <c r="H26" s="224"/>
      <c r="I26" s="224"/>
      <c r="J26" s="224"/>
      <c r="K26" s="224"/>
    </row>
    <row r="27" spans="1:14" x14ac:dyDescent="0.25">
      <c r="G27" s="224" t="s">
        <v>251</v>
      </c>
      <c r="H27" s="224"/>
      <c r="I27" s="224"/>
      <c r="J27" s="224"/>
      <c r="K27" s="224"/>
    </row>
    <row r="28" spans="1:14" x14ac:dyDescent="0.25">
      <c r="G28" s="224" t="s">
        <v>222</v>
      </c>
      <c r="H28" s="224"/>
      <c r="I28" s="224"/>
      <c r="J28" s="224"/>
      <c r="K28" s="224"/>
    </row>
    <row r="32" spans="1:14" x14ac:dyDescent="0.25">
      <c r="G32" s="224" t="str">
        <f>STUNTING!G183</f>
        <v>dr.Goerillya A. Huar Noning</v>
      </c>
      <c r="H32" s="224"/>
      <c r="I32" s="224"/>
      <c r="J32" s="224"/>
      <c r="K32" s="224"/>
    </row>
    <row r="33" spans="7:11" x14ac:dyDescent="0.25">
      <c r="G33" s="224" t="str">
        <f>STUNTING!G184</f>
        <v xml:space="preserve">Pembina Tk .I </v>
      </c>
      <c r="H33" s="224"/>
      <c r="I33" s="224"/>
      <c r="J33" s="224"/>
      <c r="K33" s="224"/>
    </row>
    <row r="34" spans="7:11" x14ac:dyDescent="0.25">
      <c r="G34" s="224" t="str">
        <f>STUNTING!G185</f>
        <v>NIP.19741114 200604 1 008</v>
      </c>
      <c r="H34" s="224"/>
      <c r="I34" s="224"/>
      <c r="J34" s="224"/>
      <c r="K34" s="224"/>
    </row>
  </sheetData>
  <mergeCells count="36">
    <mergeCell ref="A21:E21"/>
    <mergeCell ref="A22:E22"/>
    <mergeCell ref="A19:E19"/>
    <mergeCell ref="A20:E20"/>
    <mergeCell ref="A17:E17"/>
    <mergeCell ref="A18:E18"/>
    <mergeCell ref="G33:K33"/>
    <mergeCell ref="G34:K34"/>
    <mergeCell ref="A23:E23"/>
    <mergeCell ref="A24:E24"/>
    <mergeCell ref="G26:K26"/>
    <mergeCell ref="G27:K27"/>
    <mergeCell ref="G28:K28"/>
    <mergeCell ref="G32:K32"/>
    <mergeCell ref="D8:E8"/>
    <mergeCell ref="C9:E9"/>
    <mergeCell ref="A14:E14"/>
    <mergeCell ref="B15:B16"/>
    <mergeCell ref="C10:E10"/>
    <mergeCell ref="A11:E11"/>
    <mergeCell ref="B12:B13"/>
    <mergeCell ref="B9:B10"/>
    <mergeCell ref="C16:E16"/>
    <mergeCell ref="A1:N1"/>
    <mergeCell ref="A2:N2"/>
    <mergeCell ref="A3:N3"/>
    <mergeCell ref="A4:N4"/>
    <mergeCell ref="A6:A7"/>
    <mergeCell ref="B6:B7"/>
    <mergeCell ref="C6:C7"/>
    <mergeCell ref="D6:E7"/>
    <mergeCell ref="F6:F7"/>
    <mergeCell ref="G6:G7"/>
    <mergeCell ref="M6:M7"/>
    <mergeCell ref="N6:N7"/>
    <mergeCell ref="H6:L6"/>
  </mergeCells>
  <printOptions horizontalCentered="1"/>
  <pageMargins left="0.70866141732283505" right="0.70866141732283505" top="0.5" bottom="0" header="0.31496062992126" footer="0.31496062992126"/>
  <pageSetup paperSize="5" orientation="landscape" horizontalDpi="4294967293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P226"/>
  <sheetViews>
    <sheetView view="pageBreakPreview" topLeftCell="A162" zoomScale="115" zoomScaleNormal="100" zoomScaleSheetLayoutView="115" workbookViewId="0">
      <selection activeCell="F157" sqref="F157:F173"/>
    </sheetView>
  </sheetViews>
  <sheetFormatPr defaultRowHeight="15" x14ac:dyDescent="0.25"/>
  <cols>
    <col min="1" max="1" width="3.5703125" customWidth="1"/>
    <col min="2" max="2" width="12.7109375" customWidth="1"/>
    <col min="3" max="3" width="13" customWidth="1"/>
    <col min="4" max="4" width="3.7109375" customWidth="1"/>
    <col min="5" max="5" width="22.5703125" customWidth="1"/>
    <col min="6" max="6" width="8.28515625" customWidth="1"/>
    <col min="7" max="7" width="8" customWidth="1"/>
    <col min="8" max="8" width="9.28515625" style="30" customWidth="1"/>
    <col min="9" max="9" width="8.28515625" style="30" customWidth="1"/>
    <col min="10" max="10" width="8" style="30" customWidth="1"/>
    <col min="11" max="12" width="7.7109375" style="30" customWidth="1"/>
    <col min="13" max="13" width="10.28515625" customWidth="1"/>
    <col min="14" max="14" width="17.7109375" customWidth="1"/>
  </cols>
  <sheetData>
    <row r="1" spans="1:15" ht="15.75" x14ac:dyDescent="0.25">
      <c r="A1" s="202" t="s">
        <v>221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179"/>
    </row>
    <row r="2" spans="1:15" ht="15.75" x14ac:dyDescent="0.25">
      <c r="A2" s="202" t="s">
        <v>206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179"/>
    </row>
    <row r="3" spans="1:15" ht="15.75" x14ac:dyDescent="0.25">
      <c r="A3" s="202" t="s">
        <v>160</v>
      </c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179"/>
    </row>
    <row r="4" spans="1:15" ht="15.75" x14ac:dyDescent="0.25">
      <c r="A4" s="202" t="s">
        <v>253</v>
      </c>
      <c r="B4" s="202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2"/>
      <c r="O4" s="179"/>
    </row>
    <row r="5" spans="1:15" x14ac:dyDescent="0.25">
      <c r="O5" s="179"/>
    </row>
    <row r="6" spans="1:15" ht="20.100000000000001" customHeight="1" x14ac:dyDescent="0.25">
      <c r="A6" s="203" t="s">
        <v>187</v>
      </c>
      <c r="B6" s="203" t="s">
        <v>188</v>
      </c>
      <c r="C6" s="203" t="s">
        <v>189</v>
      </c>
      <c r="D6" s="203" t="s">
        <v>190</v>
      </c>
      <c r="E6" s="203"/>
      <c r="F6" s="204" t="s">
        <v>186</v>
      </c>
      <c r="G6" s="206" t="s">
        <v>177</v>
      </c>
      <c r="H6" s="208" t="s">
        <v>195</v>
      </c>
      <c r="I6" s="209"/>
      <c r="J6" s="209"/>
      <c r="K6" s="209"/>
      <c r="L6" s="210"/>
      <c r="M6" s="206" t="s">
        <v>184</v>
      </c>
      <c r="N6" s="207" t="s">
        <v>185</v>
      </c>
      <c r="O6" s="179"/>
    </row>
    <row r="7" spans="1:15" ht="42.6" customHeight="1" x14ac:dyDescent="0.25">
      <c r="A7" s="203"/>
      <c r="B7" s="203"/>
      <c r="C7" s="203"/>
      <c r="D7" s="203"/>
      <c r="E7" s="203"/>
      <c r="F7" s="205"/>
      <c r="G7" s="206"/>
      <c r="H7" s="108" t="s">
        <v>2</v>
      </c>
      <c r="I7" s="109" t="s">
        <v>3</v>
      </c>
      <c r="J7" s="109" t="s">
        <v>4</v>
      </c>
      <c r="K7" s="109" t="s">
        <v>5</v>
      </c>
      <c r="L7" s="171" t="s">
        <v>244</v>
      </c>
      <c r="M7" s="206"/>
      <c r="N7" s="207"/>
      <c r="O7" s="179"/>
    </row>
    <row r="8" spans="1:15" x14ac:dyDescent="0.25">
      <c r="A8" s="110">
        <v>1</v>
      </c>
      <c r="B8" s="110">
        <v>2</v>
      </c>
      <c r="C8" s="110">
        <v>3</v>
      </c>
      <c r="D8" s="211">
        <v>4</v>
      </c>
      <c r="E8" s="211"/>
      <c r="F8" s="110">
        <v>5</v>
      </c>
      <c r="G8" s="110">
        <v>6</v>
      </c>
      <c r="H8" s="110">
        <v>7</v>
      </c>
      <c r="I8" s="110">
        <v>8</v>
      </c>
      <c r="J8" s="110">
        <v>9</v>
      </c>
      <c r="K8" s="110">
        <v>10</v>
      </c>
      <c r="L8" s="156">
        <v>11</v>
      </c>
      <c r="M8" s="110" t="s">
        <v>245</v>
      </c>
      <c r="N8" s="110" t="s">
        <v>247</v>
      </c>
      <c r="O8" s="179"/>
    </row>
    <row r="9" spans="1:15" ht="15" customHeight="1" x14ac:dyDescent="0.25">
      <c r="A9" s="227">
        <v>1</v>
      </c>
      <c r="B9" s="222" t="s">
        <v>164</v>
      </c>
      <c r="C9" s="227" t="s">
        <v>165</v>
      </c>
      <c r="D9" s="10">
        <v>1</v>
      </c>
      <c r="E9" s="21" t="s">
        <v>18</v>
      </c>
      <c r="F9" s="200">
        <v>66</v>
      </c>
      <c r="G9" s="59">
        <f>H9+I9+J9+K9+L9</f>
        <v>66</v>
      </c>
      <c r="H9" s="149">
        <v>0</v>
      </c>
      <c r="I9" s="149">
        <v>0</v>
      </c>
      <c r="J9" s="149">
        <v>66</v>
      </c>
      <c r="K9" s="149">
        <v>0</v>
      </c>
      <c r="L9" s="149">
        <v>0</v>
      </c>
      <c r="M9" s="188">
        <f>H9+I9</f>
        <v>0</v>
      </c>
      <c r="N9" s="147">
        <f>M9/G9*100</f>
        <v>0</v>
      </c>
      <c r="O9" s="179"/>
    </row>
    <row r="10" spans="1:15" ht="15" customHeight="1" x14ac:dyDescent="0.25">
      <c r="A10" s="217"/>
      <c r="B10" s="235"/>
      <c r="C10" s="217"/>
      <c r="D10" s="10">
        <v>2</v>
      </c>
      <c r="E10" s="21" t="s">
        <v>19</v>
      </c>
      <c r="F10" s="200">
        <v>65</v>
      </c>
      <c r="G10" s="59">
        <f t="shared" ref="G10:G17" si="0">H10+I10+J10+K10+L10</f>
        <v>64</v>
      </c>
      <c r="H10" s="149">
        <v>0</v>
      </c>
      <c r="I10" s="149">
        <v>1</v>
      </c>
      <c r="J10" s="149">
        <v>63</v>
      </c>
      <c r="K10" s="149">
        <v>0</v>
      </c>
      <c r="L10" s="149">
        <v>0</v>
      </c>
      <c r="M10" s="188">
        <f t="shared" ref="M10:M18" si="1">H10+I10</f>
        <v>1</v>
      </c>
      <c r="N10" s="147">
        <f>M10/G10*100</f>
        <v>1.5625</v>
      </c>
      <c r="O10" s="179"/>
    </row>
    <row r="11" spans="1:15" ht="15" customHeight="1" x14ac:dyDescent="0.25">
      <c r="A11" s="217"/>
      <c r="B11" s="235"/>
      <c r="C11" s="217"/>
      <c r="D11" s="10">
        <v>3</v>
      </c>
      <c r="E11" s="21" t="s">
        <v>20</v>
      </c>
      <c r="F11" s="200">
        <v>93</v>
      </c>
      <c r="G11" s="59">
        <f t="shared" si="0"/>
        <v>92</v>
      </c>
      <c r="H11" s="149">
        <v>1</v>
      </c>
      <c r="I11" s="149">
        <v>3</v>
      </c>
      <c r="J11" s="149">
        <v>88</v>
      </c>
      <c r="K11" s="149">
        <v>0</v>
      </c>
      <c r="L11" s="149">
        <v>0</v>
      </c>
      <c r="M11" s="188">
        <f t="shared" si="1"/>
        <v>4</v>
      </c>
      <c r="N11" s="147">
        <f t="shared" ref="N11:N79" si="2">M11/G11*100</f>
        <v>4.3478260869565215</v>
      </c>
      <c r="O11" s="179"/>
    </row>
    <row r="12" spans="1:15" ht="15" customHeight="1" x14ac:dyDescent="0.25">
      <c r="A12" s="217"/>
      <c r="B12" s="235"/>
      <c r="C12" s="217"/>
      <c r="D12" s="10">
        <v>4</v>
      </c>
      <c r="E12" s="21" t="s">
        <v>21</v>
      </c>
      <c r="F12" s="200">
        <v>94</v>
      </c>
      <c r="G12" s="59">
        <f t="shared" si="0"/>
        <v>94</v>
      </c>
      <c r="H12" s="149">
        <v>1</v>
      </c>
      <c r="I12" s="149">
        <v>4</v>
      </c>
      <c r="J12" s="149">
        <v>89</v>
      </c>
      <c r="K12" s="149">
        <v>0</v>
      </c>
      <c r="L12" s="149">
        <v>0</v>
      </c>
      <c r="M12" s="188">
        <f t="shared" si="1"/>
        <v>5</v>
      </c>
      <c r="N12" s="147">
        <f t="shared" si="2"/>
        <v>5.3191489361702127</v>
      </c>
      <c r="O12" s="179"/>
    </row>
    <row r="13" spans="1:15" ht="15" customHeight="1" x14ac:dyDescent="0.25">
      <c r="A13" s="217"/>
      <c r="B13" s="235"/>
      <c r="C13" s="217"/>
      <c r="D13" s="10">
        <v>5</v>
      </c>
      <c r="E13" s="21" t="s">
        <v>22</v>
      </c>
      <c r="F13" s="200">
        <v>77</v>
      </c>
      <c r="G13" s="59">
        <f t="shared" si="0"/>
        <v>71</v>
      </c>
      <c r="H13" s="149">
        <v>1</v>
      </c>
      <c r="I13" s="149">
        <v>0</v>
      </c>
      <c r="J13" s="149">
        <v>70</v>
      </c>
      <c r="K13" s="149">
        <v>0</v>
      </c>
      <c r="L13" s="149">
        <v>0</v>
      </c>
      <c r="M13" s="188">
        <f t="shared" si="1"/>
        <v>1</v>
      </c>
      <c r="N13" s="147">
        <f t="shared" si="2"/>
        <v>1.4084507042253522</v>
      </c>
      <c r="O13" s="190"/>
    </row>
    <row r="14" spans="1:15" ht="15" customHeight="1" x14ac:dyDescent="0.25">
      <c r="A14" s="217"/>
      <c r="B14" s="235"/>
      <c r="C14" s="217"/>
      <c r="D14" s="10">
        <v>6</v>
      </c>
      <c r="E14" s="21" t="s">
        <v>23</v>
      </c>
      <c r="F14" s="200">
        <v>79</v>
      </c>
      <c r="G14" s="59">
        <f t="shared" si="0"/>
        <v>78</v>
      </c>
      <c r="H14" s="149">
        <v>0</v>
      </c>
      <c r="I14" s="149">
        <v>2</v>
      </c>
      <c r="J14" s="149">
        <v>76</v>
      </c>
      <c r="K14" s="149">
        <v>0</v>
      </c>
      <c r="L14" s="149">
        <v>0</v>
      </c>
      <c r="M14" s="188">
        <f t="shared" si="1"/>
        <v>2</v>
      </c>
      <c r="N14" s="147">
        <f t="shared" si="2"/>
        <v>2.5641025641025639</v>
      </c>
      <c r="O14" s="179"/>
    </row>
    <row r="15" spans="1:15" ht="15" customHeight="1" x14ac:dyDescent="0.25">
      <c r="A15" s="217"/>
      <c r="B15" s="235"/>
      <c r="C15" s="217"/>
      <c r="D15" s="10">
        <v>7</v>
      </c>
      <c r="E15" s="21" t="s">
        <v>24</v>
      </c>
      <c r="F15" s="200">
        <v>65</v>
      </c>
      <c r="G15" s="59">
        <f t="shared" si="0"/>
        <v>63</v>
      </c>
      <c r="H15" s="149">
        <v>0</v>
      </c>
      <c r="I15" s="149">
        <v>1</v>
      </c>
      <c r="J15" s="149">
        <v>62</v>
      </c>
      <c r="K15" s="149">
        <v>0</v>
      </c>
      <c r="L15" s="149">
        <v>0</v>
      </c>
      <c r="M15" s="188">
        <f t="shared" si="1"/>
        <v>1</v>
      </c>
      <c r="N15" s="147">
        <f t="shared" si="2"/>
        <v>1.5873015873015872</v>
      </c>
      <c r="O15" s="179"/>
    </row>
    <row r="16" spans="1:15" ht="15" customHeight="1" x14ac:dyDescent="0.25">
      <c r="A16" s="217"/>
      <c r="B16" s="235"/>
      <c r="C16" s="217"/>
      <c r="D16" s="10">
        <v>8</v>
      </c>
      <c r="E16" s="21" t="s">
        <v>25</v>
      </c>
      <c r="F16" s="200">
        <v>44</v>
      </c>
      <c r="G16" s="59">
        <f t="shared" si="0"/>
        <v>44</v>
      </c>
      <c r="H16" s="149">
        <v>0</v>
      </c>
      <c r="I16" s="149">
        <v>2</v>
      </c>
      <c r="J16" s="149">
        <v>42</v>
      </c>
      <c r="K16" s="149">
        <v>0</v>
      </c>
      <c r="L16" s="149">
        <v>0</v>
      </c>
      <c r="M16" s="188">
        <f t="shared" si="1"/>
        <v>2</v>
      </c>
      <c r="N16" s="147">
        <f t="shared" si="2"/>
        <v>4.5454545454545459</v>
      </c>
      <c r="O16" s="179"/>
    </row>
    <row r="17" spans="1:16" ht="15" customHeight="1" x14ac:dyDescent="0.25">
      <c r="A17" s="217"/>
      <c r="B17" s="235"/>
      <c r="C17" s="217"/>
      <c r="D17" s="10">
        <v>9</v>
      </c>
      <c r="E17" s="21" t="s">
        <v>26</v>
      </c>
      <c r="F17" s="200">
        <v>79</v>
      </c>
      <c r="G17" s="59">
        <f t="shared" si="0"/>
        <v>73</v>
      </c>
      <c r="H17" s="149">
        <v>0</v>
      </c>
      <c r="I17" s="149">
        <v>3</v>
      </c>
      <c r="J17" s="149">
        <v>70</v>
      </c>
      <c r="K17" s="149">
        <v>0</v>
      </c>
      <c r="L17" s="149">
        <v>0</v>
      </c>
      <c r="M17" s="188">
        <f t="shared" si="1"/>
        <v>3</v>
      </c>
      <c r="N17" s="147">
        <f t="shared" si="2"/>
        <v>4.10958904109589</v>
      </c>
      <c r="O17" s="179"/>
    </row>
    <row r="18" spans="1:16" ht="15" customHeight="1" x14ac:dyDescent="0.25">
      <c r="A18" s="218"/>
      <c r="B18" s="235"/>
      <c r="C18" s="218"/>
      <c r="D18" s="10">
        <v>10</v>
      </c>
      <c r="E18" s="21" t="s">
        <v>27</v>
      </c>
      <c r="F18" s="200">
        <v>48</v>
      </c>
      <c r="G18" s="59">
        <f>H18+I18+J18+K18+L18</f>
        <v>46</v>
      </c>
      <c r="H18" s="149">
        <v>0</v>
      </c>
      <c r="I18" s="149">
        <v>1</v>
      </c>
      <c r="J18" s="149">
        <v>45</v>
      </c>
      <c r="K18" s="149">
        <v>0</v>
      </c>
      <c r="L18" s="149">
        <v>0</v>
      </c>
      <c r="M18" s="188">
        <f t="shared" si="1"/>
        <v>1</v>
      </c>
      <c r="N18" s="147">
        <f t="shared" si="2"/>
        <v>2.1739130434782608</v>
      </c>
      <c r="O18" s="179"/>
    </row>
    <row r="19" spans="1:16" ht="15" customHeight="1" x14ac:dyDescent="0.25">
      <c r="A19" s="45"/>
      <c r="B19" s="235"/>
      <c r="C19" s="212" t="s">
        <v>210</v>
      </c>
      <c r="D19" s="212"/>
      <c r="E19" s="213"/>
      <c r="F19" s="34">
        <f>SUM(F9:F18)</f>
        <v>710</v>
      </c>
      <c r="G19" s="31">
        <f>SUM(G9:G18)</f>
        <v>691</v>
      </c>
      <c r="H19" s="31">
        <f t="shared" ref="H19:K19" si="3">SUM(H9:H18)</f>
        <v>3</v>
      </c>
      <c r="I19" s="31">
        <f t="shared" si="3"/>
        <v>17</v>
      </c>
      <c r="J19" s="31">
        <f t="shared" si="3"/>
        <v>671</v>
      </c>
      <c r="K19" s="31">
        <f t="shared" si="3"/>
        <v>0</v>
      </c>
      <c r="L19" s="157">
        <f>SUM(L9:L18)</f>
        <v>0</v>
      </c>
      <c r="M19" s="26">
        <f t="shared" ref="M19" si="4">H19+I19</f>
        <v>20</v>
      </c>
      <c r="N19" s="27">
        <f>M19/G19*100</f>
        <v>2.8943560057887119</v>
      </c>
      <c r="O19" s="179"/>
      <c r="P19" s="189"/>
    </row>
    <row r="20" spans="1:16" ht="15" customHeight="1" x14ac:dyDescent="0.25">
      <c r="A20" s="227">
        <v>2</v>
      </c>
      <c r="B20" s="235"/>
      <c r="C20" s="227" t="s">
        <v>10</v>
      </c>
      <c r="D20" s="10">
        <v>1</v>
      </c>
      <c r="E20" s="21" t="s">
        <v>9</v>
      </c>
      <c r="F20" s="146">
        <v>92</v>
      </c>
      <c r="G20" s="59">
        <f>H20+I20+J20+K20+L20</f>
        <v>92</v>
      </c>
      <c r="H20" s="149">
        <v>2</v>
      </c>
      <c r="I20" s="149">
        <v>4</v>
      </c>
      <c r="J20" s="149">
        <v>86</v>
      </c>
      <c r="K20" s="149">
        <v>0</v>
      </c>
      <c r="L20" s="149">
        <v>0</v>
      </c>
      <c r="M20" s="4">
        <f t="shared" ref="M20:M28" si="5">H20+I20</f>
        <v>6</v>
      </c>
      <c r="N20" s="2">
        <f t="shared" si="2"/>
        <v>6.5217391304347823</v>
      </c>
      <c r="O20" s="179"/>
    </row>
    <row r="21" spans="1:16" ht="15" customHeight="1" x14ac:dyDescent="0.25">
      <c r="A21" s="217"/>
      <c r="B21" s="235"/>
      <c r="C21" s="217"/>
      <c r="D21" s="10">
        <v>2</v>
      </c>
      <c r="E21" s="21" t="s">
        <v>10</v>
      </c>
      <c r="F21" s="146">
        <v>38</v>
      </c>
      <c r="G21" s="59">
        <f t="shared" ref="G21:G29" si="6">H21+I21+J21+K21+L21</f>
        <v>38</v>
      </c>
      <c r="H21" s="149">
        <v>0</v>
      </c>
      <c r="I21" s="149">
        <v>2</v>
      </c>
      <c r="J21" s="149">
        <v>36</v>
      </c>
      <c r="K21" s="149">
        <v>0</v>
      </c>
      <c r="L21" s="149">
        <v>0</v>
      </c>
      <c r="M21" s="4">
        <f t="shared" si="5"/>
        <v>2</v>
      </c>
      <c r="N21" s="147">
        <f t="shared" si="2"/>
        <v>5.2631578947368416</v>
      </c>
      <c r="O21" s="179"/>
    </row>
    <row r="22" spans="1:16" ht="15" customHeight="1" x14ac:dyDescent="0.25">
      <c r="A22" s="217"/>
      <c r="B22" s="235"/>
      <c r="C22" s="217"/>
      <c r="D22" s="10">
        <v>3</v>
      </c>
      <c r="E22" s="21" t="s">
        <v>11</v>
      </c>
      <c r="F22" s="146">
        <v>28</v>
      </c>
      <c r="G22" s="59">
        <f t="shared" si="6"/>
        <v>28</v>
      </c>
      <c r="H22" s="149">
        <v>0</v>
      </c>
      <c r="I22" s="149">
        <v>0</v>
      </c>
      <c r="J22" s="149">
        <v>28</v>
      </c>
      <c r="K22" s="149">
        <v>0</v>
      </c>
      <c r="L22" s="149">
        <v>0</v>
      </c>
      <c r="M22" s="4">
        <f t="shared" si="5"/>
        <v>0</v>
      </c>
      <c r="N22" s="133">
        <f t="shared" si="2"/>
        <v>0</v>
      </c>
      <c r="O22" s="179"/>
    </row>
    <row r="23" spans="1:16" ht="15" customHeight="1" x14ac:dyDescent="0.25">
      <c r="A23" s="217"/>
      <c r="B23" s="235"/>
      <c r="C23" s="217"/>
      <c r="D23" s="10">
        <v>4</v>
      </c>
      <c r="E23" s="21" t="s">
        <v>12</v>
      </c>
      <c r="F23" s="146">
        <v>95</v>
      </c>
      <c r="G23" s="59">
        <f t="shared" si="6"/>
        <v>95</v>
      </c>
      <c r="H23" s="149">
        <v>1</v>
      </c>
      <c r="I23" s="149">
        <v>4</v>
      </c>
      <c r="J23" s="149">
        <v>90</v>
      </c>
      <c r="K23" s="149">
        <v>0</v>
      </c>
      <c r="L23" s="149">
        <v>0</v>
      </c>
      <c r="M23" s="4">
        <f t="shared" si="5"/>
        <v>5</v>
      </c>
      <c r="N23" s="147">
        <f t="shared" si="2"/>
        <v>5.2631578947368416</v>
      </c>
      <c r="O23" s="190"/>
    </row>
    <row r="24" spans="1:16" ht="15" customHeight="1" x14ac:dyDescent="0.25">
      <c r="A24" s="217"/>
      <c r="B24" s="235"/>
      <c r="C24" s="217"/>
      <c r="D24" s="10">
        <v>5</v>
      </c>
      <c r="E24" s="21" t="s">
        <v>13</v>
      </c>
      <c r="F24" s="146">
        <v>41</v>
      </c>
      <c r="G24" s="59">
        <f t="shared" si="6"/>
        <v>41</v>
      </c>
      <c r="H24" s="149">
        <v>0</v>
      </c>
      <c r="I24" s="149">
        <v>2</v>
      </c>
      <c r="J24" s="149">
        <v>39</v>
      </c>
      <c r="K24" s="149">
        <v>0</v>
      </c>
      <c r="L24" s="149">
        <v>0</v>
      </c>
      <c r="M24" s="4">
        <f t="shared" si="5"/>
        <v>2</v>
      </c>
      <c r="N24" s="147">
        <f t="shared" si="2"/>
        <v>4.8780487804878048</v>
      </c>
      <c r="O24" s="179"/>
    </row>
    <row r="25" spans="1:16" ht="15" customHeight="1" x14ac:dyDescent="0.25">
      <c r="A25" s="217"/>
      <c r="B25" s="235"/>
      <c r="C25" s="217"/>
      <c r="D25" s="10">
        <v>6</v>
      </c>
      <c r="E25" s="21" t="s">
        <v>14</v>
      </c>
      <c r="F25" s="146">
        <v>24</v>
      </c>
      <c r="G25" s="59">
        <f t="shared" si="6"/>
        <v>24</v>
      </c>
      <c r="H25" s="149">
        <v>0</v>
      </c>
      <c r="I25" s="149">
        <v>1</v>
      </c>
      <c r="J25" s="149">
        <v>23</v>
      </c>
      <c r="K25" s="149">
        <v>0</v>
      </c>
      <c r="L25" s="149">
        <v>0</v>
      </c>
      <c r="M25" s="4">
        <f t="shared" si="5"/>
        <v>1</v>
      </c>
      <c r="N25" s="147">
        <f t="shared" si="2"/>
        <v>4.1666666666666661</v>
      </c>
      <c r="O25" s="179"/>
    </row>
    <row r="26" spans="1:16" ht="15" customHeight="1" x14ac:dyDescent="0.25">
      <c r="A26" s="217"/>
      <c r="B26" s="235"/>
      <c r="C26" s="217"/>
      <c r="D26" s="10">
        <v>7</v>
      </c>
      <c r="E26" s="21" t="s">
        <v>15</v>
      </c>
      <c r="F26" s="146">
        <v>58</v>
      </c>
      <c r="G26" s="59">
        <f t="shared" si="6"/>
        <v>58</v>
      </c>
      <c r="H26" s="149">
        <v>0</v>
      </c>
      <c r="I26" s="149">
        <v>2</v>
      </c>
      <c r="J26" s="149">
        <v>56</v>
      </c>
      <c r="K26" s="149">
        <v>0</v>
      </c>
      <c r="L26" s="149">
        <v>0</v>
      </c>
      <c r="M26" s="4">
        <f>H26+I26</f>
        <v>2</v>
      </c>
      <c r="N26" s="2">
        <f t="shared" si="2"/>
        <v>3.4482758620689653</v>
      </c>
      <c r="O26" s="179"/>
    </row>
    <row r="27" spans="1:16" ht="15" customHeight="1" x14ac:dyDescent="0.25">
      <c r="A27" s="217"/>
      <c r="B27" s="235"/>
      <c r="C27" s="217"/>
      <c r="D27" s="10">
        <v>8</v>
      </c>
      <c r="E27" s="21" t="s">
        <v>16</v>
      </c>
      <c r="F27" s="146">
        <v>56</v>
      </c>
      <c r="G27" s="59">
        <f t="shared" si="6"/>
        <v>56</v>
      </c>
      <c r="H27" s="149">
        <v>1</v>
      </c>
      <c r="I27" s="149">
        <v>4</v>
      </c>
      <c r="J27" s="149">
        <v>51</v>
      </c>
      <c r="K27" s="149">
        <v>0</v>
      </c>
      <c r="L27" s="149">
        <v>0</v>
      </c>
      <c r="M27" s="4">
        <f t="shared" si="5"/>
        <v>5</v>
      </c>
      <c r="N27" s="2">
        <f t="shared" si="2"/>
        <v>8.9285714285714288</v>
      </c>
      <c r="O27" s="179"/>
    </row>
    <row r="28" spans="1:16" ht="15" customHeight="1" x14ac:dyDescent="0.25">
      <c r="A28" s="217"/>
      <c r="B28" s="235"/>
      <c r="C28" s="217"/>
      <c r="D28" s="10">
        <v>9</v>
      </c>
      <c r="E28" s="21" t="s">
        <v>17</v>
      </c>
      <c r="F28" s="146">
        <v>89</v>
      </c>
      <c r="G28" s="59">
        <f t="shared" si="6"/>
        <v>89</v>
      </c>
      <c r="H28" s="149">
        <v>1</v>
      </c>
      <c r="I28" s="149">
        <v>0</v>
      </c>
      <c r="J28" s="149">
        <v>88</v>
      </c>
      <c r="K28" s="149">
        <v>0</v>
      </c>
      <c r="L28" s="149">
        <v>0</v>
      </c>
      <c r="M28" s="4">
        <f t="shared" si="5"/>
        <v>1</v>
      </c>
      <c r="N28" s="147">
        <f t="shared" si="2"/>
        <v>1.1235955056179776</v>
      </c>
      <c r="O28" s="179"/>
    </row>
    <row r="29" spans="1:16" ht="15" customHeight="1" x14ac:dyDescent="0.25">
      <c r="A29" s="218"/>
      <c r="B29" s="223"/>
      <c r="C29" s="218"/>
      <c r="D29" s="10">
        <v>10</v>
      </c>
      <c r="E29" s="21" t="s">
        <v>28</v>
      </c>
      <c r="F29" s="146">
        <v>43</v>
      </c>
      <c r="G29" s="59">
        <f t="shared" si="6"/>
        <v>43</v>
      </c>
      <c r="H29" s="149">
        <v>1</v>
      </c>
      <c r="I29" s="149">
        <v>3</v>
      </c>
      <c r="J29" s="149">
        <v>39</v>
      </c>
      <c r="K29" s="149">
        <v>0</v>
      </c>
      <c r="L29" s="149">
        <v>0</v>
      </c>
      <c r="M29" s="4">
        <f>H29+I29</f>
        <v>4</v>
      </c>
      <c r="N29" s="2">
        <f>M29/G29*100</f>
        <v>9.3023255813953494</v>
      </c>
      <c r="O29" s="179"/>
    </row>
    <row r="30" spans="1:16" ht="15" customHeight="1" x14ac:dyDescent="0.25">
      <c r="A30" s="37"/>
      <c r="B30" s="37"/>
      <c r="C30" s="219" t="s">
        <v>211</v>
      </c>
      <c r="D30" s="212"/>
      <c r="E30" s="213"/>
      <c r="F30" s="25">
        <f>F20+F21+F22+F23+F24+F25+F26+F27+F28+F29</f>
        <v>564</v>
      </c>
      <c r="G30" s="31">
        <f>SUM(G20:G29)</f>
        <v>564</v>
      </c>
      <c r="H30" s="31">
        <f t="shared" ref="H30:L30" si="7">SUM(H20:H29)</f>
        <v>6</v>
      </c>
      <c r="I30" s="31">
        <f t="shared" si="7"/>
        <v>22</v>
      </c>
      <c r="J30" s="31">
        <f t="shared" si="7"/>
        <v>536</v>
      </c>
      <c r="K30" s="31">
        <f t="shared" si="7"/>
        <v>0</v>
      </c>
      <c r="L30" s="31">
        <f t="shared" si="7"/>
        <v>0</v>
      </c>
      <c r="M30" s="150">
        <f>H30+I30</f>
        <v>28</v>
      </c>
      <c r="N30" s="27">
        <f>M30/G30*100</f>
        <v>4.9645390070921991</v>
      </c>
      <c r="O30" s="179"/>
    </row>
    <row r="31" spans="1:16" ht="15" customHeight="1" x14ac:dyDescent="0.25">
      <c r="A31" s="237" t="s">
        <v>208</v>
      </c>
      <c r="B31" s="238"/>
      <c r="C31" s="238"/>
      <c r="D31" s="238"/>
      <c r="E31" s="239"/>
      <c r="F31" s="39">
        <f>F19+F30</f>
        <v>1274</v>
      </c>
      <c r="G31" s="39">
        <f>G19+G30</f>
        <v>1255</v>
      </c>
      <c r="H31" s="39">
        <f t="shared" ref="H31:M31" si="8">H19+H30</f>
        <v>9</v>
      </c>
      <c r="I31" s="39">
        <f t="shared" si="8"/>
        <v>39</v>
      </c>
      <c r="J31" s="39">
        <f t="shared" si="8"/>
        <v>1207</v>
      </c>
      <c r="K31" s="39">
        <f t="shared" si="8"/>
        <v>0</v>
      </c>
      <c r="L31" s="39">
        <f t="shared" si="8"/>
        <v>0</v>
      </c>
      <c r="M31" s="39">
        <f t="shared" si="8"/>
        <v>48</v>
      </c>
      <c r="N31" s="40">
        <f>M31/G31*100</f>
        <v>3.8247011952191232</v>
      </c>
      <c r="O31" s="179"/>
    </row>
    <row r="32" spans="1:16" x14ac:dyDescent="0.25">
      <c r="A32" s="227">
        <v>3</v>
      </c>
      <c r="B32" s="236" t="s">
        <v>166</v>
      </c>
      <c r="C32" s="227" t="s">
        <v>45</v>
      </c>
      <c r="D32" s="10">
        <v>1</v>
      </c>
      <c r="E32" s="5" t="s">
        <v>35</v>
      </c>
      <c r="F32" s="199">
        <v>38</v>
      </c>
      <c r="G32" s="59">
        <f>H32+I32+J32+K32+L32</f>
        <v>38</v>
      </c>
      <c r="H32" s="149">
        <v>0</v>
      </c>
      <c r="I32" s="149">
        <v>4</v>
      </c>
      <c r="J32" s="149">
        <v>34</v>
      </c>
      <c r="K32" s="149">
        <v>0</v>
      </c>
      <c r="L32" s="149">
        <v>0</v>
      </c>
      <c r="M32" s="4">
        <f>H32+I32</f>
        <v>4</v>
      </c>
      <c r="N32" s="147">
        <f t="shared" si="2"/>
        <v>10.526315789473683</v>
      </c>
      <c r="O32" s="179"/>
    </row>
    <row r="33" spans="1:15" x14ac:dyDescent="0.25">
      <c r="A33" s="217"/>
      <c r="B33" s="220"/>
      <c r="C33" s="217"/>
      <c r="D33" s="10">
        <v>2</v>
      </c>
      <c r="E33" s="5" t="s">
        <v>36</v>
      </c>
      <c r="F33" s="199">
        <v>30</v>
      </c>
      <c r="G33" s="59">
        <f t="shared" ref="G33:G43" si="9">H33+I33+J33+K33+L33</f>
        <v>30</v>
      </c>
      <c r="H33" s="149">
        <v>0</v>
      </c>
      <c r="I33" s="149">
        <v>7</v>
      </c>
      <c r="J33" s="149">
        <v>23</v>
      </c>
      <c r="K33" s="149">
        <v>0</v>
      </c>
      <c r="L33" s="149">
        <v>0</v>
      </c>
      <c r="M33" s="4">
        <f t="shared" ref="M33:M43" si="10">H33+I33</f>
        <v>7</v>
      </c>
      <c r="N33" s="2">
        <f t="shared" si="2"/>
        <v>23.333333333333332</v>
      </c>
      <c r="O33" s="179"/>
    </row>
    <row r="34" spans="1:15" x14ac:dyDescent="0.25">
      <c r="A34" s="217"/>
      <c r="B34" s="220"/>
      <c r="C34" s="217"/>
      <c r="D34" s="10">
        <v>3</v>
      </c>
      <c r="E34" s="5" t="s">
        <v>37</v>
      </c>
      <c r="F34" s="199">
        <v>74</v>
      </c>
      <c r="G34" s="59">
        <f t="shared" si="9"/>
        <v>74</v>
      </c>
      <c r="H34" s="149">
        <v>0</v>
      </c>
      <c r="I34" s="149">
        <v>2</v>
      </c>
      <c r="J34" s="149">
        <v>72</v>
      </c>
      <c r="K34" s="149">
        <v>0</v>
      </c>
      <c r="L34" s="149">
        <v>0</v>
      </c>
      <c r="M34" s="4">
        <f t="shared" si="10"/>
        <v>2</v>
      </c>
      <c r="N34" s="2">
        <f t="shared" si="2"/>
        <v>2.7027027027027026</v>
      </c>
      <c r="O34" s="179"/>
    </row>
    <row r="35" spans="1:15" x14ac:dyDescent="0.25">
      <c r="A35" s="217"/>
      <c r="B35" s="220"/>
      <c r="C35" s="217"/>
      <c r="D35" s="10">
        <v>4</v>
      </c>
      <c r="E35" s="5" t="s">
        <v>38</v>
      </c>
      <c r="F35" s="199">
        <v>26</v>
      </c>
      <c r="G35" s="59">
        <f t="shared" si="9"/>
        <v>26</v>
      </c>
      <c r="H35" s="149">
        <v>1</v>
      </c>
      <c r="I35" s="149">
        <v>4</v>
      </c>
      <c r="J35" s="149">
        <v>21</v>
      </c>
      <c r="K35" s="149">
        <v>0</v>
      </c>
      <c r="L35" s="149">
        <v>0</v>
      </c>
      <c r="M35" s="4">
        <f t="shared" si="10"/>
        <v>5</v>
      </c>
      <c r="N35" s="2">
        <f t="shared" si="2"/>
        <v>19.230769230769234</v>
      </c>
      <c r="O35" s="179"/>
    </row>
    <row r="36" spans="1:15" x14ac:dyDescent="0.25">
      <c r="A36" s="217"/>
      <c r="B36" s="220"/>
      <c r="C36" s="217"/>
      <c r="D36" s="10">
        <v>5</v>
      </c>
      <c r="E36" s="5" t="s">
        <v>199</v>
      </c>
      <c r="F36" s="199">
        <v>35</v>
      </c>
      <c r="G36" s="59">
        <f t="shared" si="9"/>
        <v>31</v>
      </c>
      <c r="H36" s="149">
        <v>0</v>
      </c>
      <c r="I36" s="149">
        <v>4</v>
      </c>
      <c r="J36" s="149">
        <v>26</v>
      </c>
      <c r="K36" s="149">
        <v>0</v>
      </c>
      <c r="L36" s="149">
        <v>1</v>
      </c>
      <c r="M36" s="4">
        <f t="shared" si="10"/>
        <v>4</v>
      </c>
      <c r="N36" s="2">
        <f t="shared" si="2"/>
        <v>12.903225806451612</v>
      </c>
      <c r="O36" s="179"/>
    </row>
    <row r="37" spans="1:15" x14ac:dyDescent="0.25">
      <c r="A37" s="217"/>
      <c r="B37" s="220"/>
      <c r="C37" s="217"/>
      <c r="D37" s="10">
        <v>6</v>
      </c>
      <c r="E37" s="5" t="s">
        <v>200</v>
      </c>
      <c r="F37" s="199">
        <v>63</v>
      </c>
      <c r="G37" s="59">
        <f t="shared" si="9"/>
        <v>63</v>
      </c>
      <c r="H37" s="149">
        <v>1</v>
      </c>
      <c r="I37" s="149">
        <v>8</v>
      </c>
      <c r="J37" s="149">
        <v>52</v>
      </c>
      <c r="K37" s="149">
        <v>0</v>
      </c>
      <c r="L37" s="149">
        <v>2</v>
      </c>
      <c r="M37" s="4">
        <f t="shared" si="10"/>
        <v>9</v>
      </c>
      <c r="N37" s="2">
        <f>M37/G37*100</f>
        <v>14.285714285714285</v>
      </c>
      <c r="O37" s="179"/>
    </row>
    <row r="38" spans="1:15" x14ac:dyDescent="0.25">
      <c r="A38" s="217"/>
      <c r="B38" s="220"/>
      <c r="C38" s="217"/>
      <c r="D38" s="10">
        <v>7</v>
      </c>
      <c r="E38" s="5" t="s">
        <v>41</v>
      </c>
      <c r="F38" s="199">
        <v>49</v>
      </c>
      <c r="G38" s="59">
        <f t="shared" si="9"/>
        <v>47</v>
      </c>
      <c r="H38" s="149">
        <v>1</v>
      </c>
      <c r="I38" s="149">
        <v>6</v>
      </c>
      <c r="J38" s="149">
        <v>40</v>
      </c>
      <c r="K38" s="149">
        <v>0</v>
      </c>
      <c r="L38" s="149">
        <v>0</v>
      </c>
      <c r="M38" s="4">
        <f t="shared" si="10"/>
        <v>7</v>
      </c>
      <c r="N38" s="2">
        <f t="shared" si="2"/>
        <v>14.893617021276595</v>
      </c>
      <c r="O38" s="179"/>
    </row>
    <row r="39" spans="1:15" x14ac:dyDescent="0.25">
      <c r="A39" s="217"/>
      <c r="B39" s="220"/>
      <c r="C39" s="217"/>
      <c r="D39" s="10">
        <v>8</v>
      </c>
      <c r="E39" s="5" t="s">
        <v>42</v>
      </c>
      <c r="F39" s="199">
        <v>89</v>
      </c>
      <c r="G39" s="59">
        <f t="shared" si="9"/>
        <v>88</v>
      </c>
      <c r="H39" s="149">
        <v>7</v>
      </c>
      <c r="I39" s="149">
        <v>13</v>
      </c>
      <c r="J39" s="149">
        <v>68</v>
      </c>
      <c r="K39" s="149">
        <v>0</v>
      </c>
      <c r="L39" s="149">
        <v>0</v>
      </c>
      <c r="M39" s="4">
        <f t="shared" si="10"/>
        <v>20</v>
      </c>
      <c r="N39" s="2">
        <f t="shared" si="2"/>
        <v>22.727272727272727</v>
      </c>
      <c r="O39" s="179"/>
    </row>
    <row r="40" spans="1:15" x14ac:dyDescent="0.25">
      <c r="A40" s="217"/>
      <c r="B40" s="220"/>
      <c r="C40" s="217"/>
      <c r="D40" s="10">
        <v>9</v>
      </c>
      <c r="E40" s="5" t="s">
        <v>45</v>
      </c>
      <c r="F40" s="199">
        <v>190</v>
      </c>
      <c r="G40" s="59">
        <f t="shared" si="9"/>
        <v>122</v>
      </c>
      <c r="H40" s="149">
        <v>5</v>
      </c>
      <c r="I40" s="149">
        <v>14</v>
      </c>
      <c r="J40" s="149">
        <v>103</v>
      </c>
      <c r="K40" s="149">
        <v>0</v>
      </c>
      <c r="L40" s="149">
        <v>0</v>
      </c>
      <c r="M40" s="4">
        <f t="shared" si="10"/>
        <v>19</v>
      </c>
      <c r="N40" s="2">
        <f t="shared" si="2"/>
        <v>15.573770491803279</v>
      </c>
      <c r="O40" s="179"/>
    </row>
    <row r="41" spans="1:15" x14ac:dyDescent="0.25">
      <c r="A41" s="217"/>
      <c r="B41" s="220"/>
      <c r="C41" s="217"/>
      <c r="D41" s="10">
        <v>10</v>
      </c>
      <c r="E41" s="5" t="s">
        <v>46</v>
      </c>
      <c r="F41" s="199">
        <v>71</v>
      </c>
      <c r="G41" s="59">
        <f t="shared" si="9"/>
        <v>70</v>
      </c>
      <c r="H41" s="149">
        <v>4</v>
      </c>
      <c r="I41" s="149">
        <v>11</v>
      </c>
      <c r="J41" s="149">
        <v>53</v>
      </c>
      <c r="K41" s="149">
        <v>0</v>
      </c>
      <c r="L41" s="149">
        <v>2</v>
      </c>
      <c r="M41" s="4">
        <f t="shared" si="10"/>
        <v>15</v>
      </c>
      <c r="N41" s="2">
        <f t="shared" si="2"/>
        <v>21.428571428571427</v>
      </c>
      <c r="O41" s="179"/>
    </row>
    <row r="42" spans="1:15" x14ac:dyDescent="0.25">
      <c r="A42" s="217"/>
      <c r="B42" s="220"/>
      <c r="C42" s="217"/>
      <c r="D42" s="10">
        <v>11</v>
      </c>
      <c r="E42" s="5" t="s">
        <v>47</v>
      </c>
      <c r="F42" s="199">
        <v>68</v>
      </c>
      <c r="G42" s="59">
        <f t="shared" si="9"/>
        <v>65</v>
      </c>
      <c r="H42" s="149">
        <v>0</v>
      </c>
      <c r="I42" s="149">
        <v>9</v>
      </c>
      <c r="J42" s="149">
        <v>56</v>
      </c>
      <c r="K42" s="149">
        <v>0</v>
      </c>
      <c r="L42" s="149">
        <v>0</v>
      </c>
      <c r="M42" s="4">
        <f>H42+I42</f>
        <v>9</v>
      </c>
      <c r="N42" s="2">
        <f t="shared" si="2"/>
        <v>13.846153846153847</v>
      </c>
      <c r="O42" s="179"/>
    </row>
    <row r="43" spans="1:15" x14ac:dyDescent="0.25">
      <c r="A43" s="218"/>
      <c r="B43" s="220"/>
      <c r="C43" s="218"/>
      <c r="D43" s="10">
        <v>12</v>
      </c>
      <c r="E43" s="5" t="s">
        <v>201</v>
      </c>
      <c r="F43" s="199">
        <v>26</v>
      </c>
      <c r="G43" s="59">
        <f t="shared" si="9"/>
        <v>26</v>
      </c>
      <c r="H43" s="149">
        <v>2</v>
      </c>
      <c r="I43" s="149">
        <v>4</v>
      </c>
      <c r="J43" s="149">
        <v>20</v>
      </c>
      <c r="K43" s="149">
        <v>0</v>
      </c>
      <c r="L43" s="149">
        <v>0</v>
      </c>
      <c r="M43" s="4">
        <f t="shared" si="10"/>
        <v>6</v>
      </c>
      <c r="N43" s="2">
        <f t="shared" si="2"/>
        <v>23.076923076923077</v>
      </c>
      <c r="O43" s="179"/>
    </row>
    <row r="44" spans="1:15" x14ac:dyDescent="0.25">
      <c r="A44" s="49"/>
      <c r="B44" s="220"/>
      <c r="C44" s="46" t="s">
        <v>212</v>
      </c>
      <c r="D44" s="47"/>
      <c r="E44" s="48"/>
      <c r="F44" s="201">
        <f>SUM(F32:F43)</f>
        <v>759</v>
      </c>
      <c r="G44" s="103">
        <f>SUM(G32:G43)</f>
        <v>680</v>
      </c>
      <c r="H44" s="103">
        <f t="shared" ref="H44:K44" si="11">SUM(H32:H43)</f>
        <v>21</v>
      </c>
      <c r="I44" s="103">
        <f t="shared" si="11"/>
        <v>86</v>
      </c>
      <c r="J44" s="103">
        <f t="shared" si="11"/>
        <v>568</v>
      </c>
      <c r="K44" s="103">
        <f t="shared" si="11"/>
        <v>0</v>
      </c>
      <c r="L44" s="158">
        <f>SUM(L32:L43)</f>
        <v>5</v>
      </c>
      <c r="M44" s="150">
        <f>H44+I44</f>
        <v>107</v>
      </c>
      <c r="N44" s="27">
        <f t="shared" si="2"/>
        <v>15.735294117647058</v>
      </c>
      <c r="O44" s="179"/>
    </row>
    <row r="45" spans="1:15" x14ac:dyDescent="0.25">
      <c r="A45" s="227">
        <v>4</v>
      </c>
      <c r="B45" s="220"/>
      <c r="C45" s="227" t="s">
        <v>202</v>
      </c>
      <c r="D45" s="10">
        <v>1</v>
      </c>
      <c r="E45" s="5" t="s">
        <v>29</v>
      </c>
      <c r="F45" s="123">
        <v>71</v>
      </c>
      <c r="G45" s="59">
        <f>H45+I45+J45+K45+L45</f>
        <v>71</v>
      </c>
      <c r="H45" s="149">
        <v>0</v>
      </c>
      <c r="I45" s="149">
        <v>3</v>
      </c>
      <c r="J45" s="149">
        <v>68</v>
      </c>
      <c r="K45" s="149">
        <v>0</v>
      </c>
      <c r="L45" s="149">
        <v>0</v>
      </c>
      <c r="M45" s="4">
        <f>H45+I45</f>
        <v>3</v>
      </c>
      <c r="N45" s="2">
        <f t="shared" si="2"/>
        <v>4.225352112676056</v>
      </c>
      <c r="O45" s="179"/>
    </row>
    <row r="46" spans="1:15" ht="15" customHeight="1" x14ac:dyDescent="0.25">
      <c r="A46" s="217"/>
      <c r="B46" s="220"/>
      <c r="C46" s="217"/>
      <c r="D46" s="10">
        <v>2</v>
      </c>
      <c r="E46" s="18" t="s">
        <v>30</v>
      </c>
      <c r="F46" s="123">
        <v>64</v>
      </c>
      <c r="G46" s="59">
        <f t="shared" ref="G46:G54" si="12">H46+I46+J46+K46+L46</f>
        <v>64</v>
      </c>
      <c r="H46" s="149">
        <v>1</v>
      </c>
      <c r="I46" s="149">
        <v>2</v>
      </c>
      <c r="J46" s="149">
        <v>61</v>
      </c>
      <c r="K46" s="149">
        <v>0</v>
      </c>
      <c r="L46" s="149">
        <v>0</v>
      </c>
      <c r="M46" s="4">
        <f t="shared" ref="M46:M54" si="13">H46+I46</f>
        <v>3</v>
      </c>
      <c r="N46" s="2">
        <f>M46/G46*100</f>
        <v>4.6875</v>
      </c>
      <c r="O46" s="179"/>
    </row>
    <row r="47" spans="1:15" x14ac:dyDescent="0.25">
      <c r="A47" s="217"/>
      <c r="B47" s="220"/>
      <c r="C47" s="217"/>
      <c r="D47" s="10">
        <v>3</v>
      </c>
      <c r="E47" s="5" t="s">
        <v>31</v>
      </c>
      <c r="F47" s="123">
        <v>65</v>
      </c>
      <c r="G47" s="59">
        <f t="shared" si="12"/>
        <v>65</v>
      </c>
      <c r="H47" s="149">
        <v>2</v>
      </c>
      <c r="I47" s="149">
        <v>3</v>
      </c>
      <c r="J47" s="149">
        <v>60</v>
      </c>
      <c r="K47" s="149">
        <v>0</v>
      </c>
      <c r="L47" s="149">
        <v>0</v>
      </c>
      <c r="M47" s="4">
        <f t="shared" si="13"/>
        <v>5</v>
      </c>
      <c r="N47" s="2">
        <f t="shared" si="2"/>
        <v>7.6923076923076925</v>
      </c>
      <c r="O47" s="179"/>
    </row>
    <row r="48" spans="1:15" x14ac:dyDescent="0.25">
      <c r="A48" s="217"/>
      <c r="B48" s="220"/>
      <c r="C48" s="217"/>
      <c r="D48" s="10">
        <v>4</v>
      </c>
      <c r="E48" s="5" t="s">
        <v>32</v>
      </c>
      <c r="F48" s="123">
        <v>58</v>
      </c>
      <c r="G48" s="59">
        <f t="shared" si="12"/>
        <v>58</v>
      </c>
      <c r="H48" s="149">
        <v>1</v>
      </c>
      <c r="I48" s="149">
        <v>2</v>
      </c>
      <c r="J48" s="149">
        <v>55</v>
      </c>
      <c r="K48" s="149">
        <v>0</v>
      </c>
      <c r="L48" s="149">
        <v>0</v>
      </c>
      <c r="M48" s="4">
        <f t="shared" si="13"/>
        <v>3</v>
      </c>
      <c r="N48" s="2">
        <f t="shared" si="2"/>
        <v>5.1724137931034484</v>
      </c>
      <c r="O48" s="179"/>
    </row>
    <row r="49" spans="1:15" x14ac:dyDescent="0.25">
      <c r="A49" s="217"/>
      <c r="B49" s="220"/>
      <c r="C49" s="217"/>
      <c r="D49" s="10">
        <v>5</v>
      </c>
      <c r="E49" s="5" t="s">
        <v>33</v>
      </c>
      <c r="F49" s="123">
        <v>60</v>
      </c>
      <c r="G49" s="59">
        <f t="shared" si="12"/>
        <v>60</v>
      </c>
      <c r="H49" s="149">
        <v>1</v>
      </c>
      <c r="I49" s="149">
        <v>2</v>
      </c>
      <c r="J49" s="149">
        <v>57</v>
      </c>
      <c r="K49" s="149">
        <v>0</v>
      </c>
      <c r="L49" s="149">
        <v>0</v>
      </c>
      <c r="M49" s="4">
        <f t="shared" si="13"/>
        <v>3</v>
      </c>
      <c r="N49" s="2">
        <f t="shared" si="2"/>
        <v>5</v>
      </c>
      <c r="O49" s="179"/>
    </row>
    <row r="50" spans="1:15" x14ac:dyDescent="0.25">
      <c r="A50" s="217"/>
      <c r="B50" s="220"/>
      <c r="C50" s="217"/>
      <c r="D50" s="10">
        <v>6</v>
      </c>
      <c r="E50" s="5" t="s">
        <v>34</v>
      </c>
      <c r="F50" s="123">
        <v>33</v>
      </c>
      <c r="G50" s="59">
        <f t="shared" si="12"/>
        <v>33</v>
      </c>
      <c r="H50" s="149">
        <v>0</v>
      </c>
      <c r="I50" s="149">
        <v>1</v>
      </c>
      <c r="J50" s="149">
        <v>32</v>
      </c>
      <c r="K50" s="149">
        <v>0</v>
      </c>
      <c r="L50" s="149">
        <v>0</v>
      </c>
      <c r="M50" s="4">
        <f t="shared" si="13"/>
        <v>1</v>
      </c>
      <c r="N50" s="2">
        <f t="shared" si="2"/>
        <v>3.0303030303030303</v>
      </c>
      <c r="O50" s="179"/>
    </row>
    <row r="51" spans="1:15" x14ac:dyDescent="0.25">
      <c r="A51" s="217"/>
      <c r="B51" s="220"/>
      <c r="C51" s="217"/>
      <c r="D51" s="10">
        <v>7</v>
      </c>
      <c r="E51" s="5" t="s">
        <v>43</v>
      </c>
      <c r="F51" s="123">
        <v>46</v>
      </c>
      <c r="G51" s="59">
        <f t="shared" si="12"/>
        <v>46</v>
      </c>
      <c r="H51" s="149">
        <v>3</v>
      </c>
      <c r="I51" s="149">
        <v>1</v>
      </c>
      <c r="J51" s="149">
        <v>42</v>
      </c>
      <c r="K51" s="149">
        <v>0</v>
      </c>
      <c r="L51" s="149">
        <v>0</v>
      </c>
      <c r="M51" s="4">
        <f t="shared" si="13"/>
        <v>4</v>
      </c>
      <c r="N51" s="2">
        <f t="shared" si="2"/>
        <v>8.695652173913043</v>
      </c>
      <c r="O51" s="179"/>
    </row>
    <row r="52" spans="1:15" x14ac:dyDescent="0.25">
      <c r="A52" s="217"/>
      <c r="B52" s="220"/>
      <c r="C52" s="217"/>
      <c r="D52" s="10">
        <v>8</v>
      </c>
      <c r="E52" s="5" t="s">
        <v>44</v>
      </c>
      <c r="F52" s="123">
        <v>48</v>
      </c>
      <c r="G52" s="59">
        <f t="shared" si="12"/>
        <v>48</v>
      </c>
      <c r="H52" s="149">
        <v>0</v>
      </c>
      <c r="I52" s="149">
        <v>2</v>
      </c>
      <c r="J52" s="149">
        <v>46</v>
      </c>
      <c r="K52" s="149">
        <v>0</v>
      </c>
      <c r="L52" s="149">
        <v>0</v>
      </c>
      <c r="M52" s="4">
        <f t="shared" si="13"/>
        <v>2</v>
      </c>
      <c r="N52" s="2">
        <f t="shared" si="2"/>
        <v>4.1666666666666661</v>
      </c>
      <c r="O52" s="179"/>
    </row>
    <row r="53" spans="1:15" x14ac:dyDescent="0.25">
      <c r="A53" s="217"/>
      <c r="B53" s="220"/>
      <c r="C53" s="217"/>
      <c r="D53" s="10">
        <v>9</v>
      </c>
      <c r="E53" s="5" t="s">
        <v>48</v>
      </c>
      <c r="F53" s="123">
        <v>35</v>
      </c>
      <c r="G53" s="59">
        <f t="shared" si="12"/>
        <v>35</v>
      </c>
      <c r="H53" s="149">
        <v>0</v>
      </c>
      <c r="I53" s="149">
        <v>1</v>
      </c>
      <c r="J53" s="149">
        <v>34</v>
      </c>
      <c r="K53" s="149">
        <v>0</v>
      </c>
      <c r="L53" s="149">
        <v>0</v>
      </c>
      <c r="M53" s="4">
        <f t="shared" si="13"/>
        <v>1</v>
      </c>
      <c r="N53" s="2">
        <f t="shared" si="2"/>
        <v>2.8571428571428572</v>
      </c>
      <c r="O53" s="179"/>
    </row>
    <row r="54" spans="1:15" x14ac:dyDescent="0.25">
      <c r="A54" s="218"/>
      <c r="B54" s="220"/>
      <c r="C54" s="218"/>
      <c r="D54" s="10">
        <v>10</v>
      </c>
      <c r="E54" s="5" t="s">
        <v>203</v>
      </c>
      <c r="F54" s="123">
        <v>51</v>
      </c>
      <c r="G54" s="59">
        <f t="shared" si="12"/>
        <v>51</v>
      </c>
      <c r="H54" s="149">
        <v>0</v>
      </c>
      <c r="I54" s="149">
        <v>3</v>
      </c>
      <c r="J54" s="149">
        <v>48</v>
      </c>
      <c r="K54" s="149">
        <v>0</v>
      </c>
      <c r="L54" s="149">
        <v>0</v>
      </c>
      <c r="M54" s="4">
        <f t="shared" si="13"/>
        <v>3</v>
      </c>
      <c r="N54" s="2">
        <f t="shared" si="2"/>
        <v>5.8823529411764701</v>
      </c>
      <c r="O54" s="179"/>
    </row>
    <row r="55" spans="1:15" x14ac:dyDescent="0.25">
      <c r="A55" s="37"/>
      <c r="B55" s="221"/>
      <c r="C55" s="37" t="s">
        <v>212</v>
      </c>
      <c r="D55" s="37"/>
      <c r="E55" s="37"/>
      <c r="F55" s="25">
        <f>SUM(F45:F54)</f>
        <v>531</v>
      </c>
      <c r="G55" s="31">
        <f>SUM(G45:G54)</f>
        <v>531</v>
      </c>
      <c r="H55" s="31">
        <f t="shared" ref="H55:K55" si="14">SUM(H45:H54)</f>
        <v>8</v>
      </c>
      <c r="I55" s="31">
        <f t="shared" si="14"/>
        <v>20</v>
      </c>
      <c r="J55" s="31">
        <f t="shared" si="14"/>
        <v>503</v>
      </c>
      <c r="K55" s="31">
        <f t="shared" si="14"/>
        <v>0</v>
      </c>
      <c r="L55" s="157">
        <f>SUM(L45:L54)</f>
        <v>0</v>
      </c>
      <c r="M55" s="150">
        <f>H55+I55</f>
        <v>28</v>
      </c>
      <c r="N55" s="27">
        <f>M55/G55*100</f>
        <v>5.2730696798493408</v>
      </c>
      <c r="O55" s="179"/>
    </row>
    <row r="56" spans="1:15" x14ac:dyDescent="0.25">
      <c r="A56" s="232" t="s">
        <v>209</v>
      </c>
      <c r="B56" s="233"/>
      <c r="C56" s="233"/>
      <c r="D56" s="233"/>
      <c r="E56" s="234"/>
      <c r="F56" s="41">
        <f>F44+F55</f>
        <v>1290</v>
      </c>
      <c r="G56" s="42">
        <f>G44+G55</f>
        <v>1211</v>
      </c>
      <c r="H56" s="42">
        <f t="shared" ref="H56:K56" si="15">H44+H55</f>
        <v>29</v>
      </c>
      <c r="I56" s="42">
        <f t="shared" si="15"/>
        <v>106</v>
      </c>
      <c r="J56" s="42">
        <f t="shared" si="15"/>
        <v>1071</v>
      </c>
      <c r="K56" s="42">
        <f t="shared" si="15"/>
        <v>0</v>
      </c>
      <c r="L56" s="159"/>
      <c r="M56" s="42">
        <f>M44+M55</f>
        <v>135</v>
      </c>
      <c r="N56" s="43">
        <f>M56/G56*100</f>
        <v>11.147811725846408</v>
      </c>
      <c r="O56" s="179"/>
    </row>
    <row r="57" spans="1:15" ht="15" customHeight="1" x14ac:dyDescent="0.25">
      <c r="A57" s="227">
        <v>5</v>
      </c>
      <c r="B57" s="227" t="s">
        <v>167</v>
      </c>
      <c r="C57" s="227" t="s">
        <v>59</v>
      </c>
      <c r="D57" s="10">
        <v>1</v>
      </c>
      <c r="E57" s="21" t="s">
        <v>57</v>
      </c>
      <c r="F57" s="200">
        <v>241</v>
      </c>
      <c r="G57" s="59">
        <f>H57+I57+J57+K57+L57</f>
        <v>207</v>
      </c>
      <c r="H57" s="149">
        <v>9</v>
      </c>
      <c r="I57" s="149">
        <v>34</v>
      </c>
      <c r="J57" s="149">
        <v>164</v>
      </c>
      <c r="K57" s="149">
        <v>0</v>
      </c>
      <c r="L57" s="149">
        <v>0</v>
      </c>
      <c r="M57" s="4">
        <f>H57+I57</f>
        <v>43</v>
      </c>
      <c r="N57" s="2">
        <f t="shared" si="2"/>
        <v>20.772946859903382</v>
      </c>
      <c r="O57" s="179"/>
    </row>
    <row r="58" spans="1:15" ht="15" customHeight="1" x14ac:dyDescent="0.25">
      <c r="A58" s="217"/>
      <c r="B58" s="217"/>
      <c r="C58" s="217"/>
      <c r="D58" s="10">
        <v>2</v>
      </c>
      <c r="E58" s="21" t="s">
        <v>58</v>
      </c>
      <c r="F58" s="200">
        <v>236</v>
      </c>
      <c r="G58" s="59">
        <f t="shared" ref="G58:G63" si="16">H58+I58+J58+K58+L58</f>
        <v>230</v>
      </c>
      <c r="H58" s="149">
        <v>0</v>
      </c>
      <c r="I58" s="149">
        <v>38</v>
      </c>
      <c r="J58" s="149">
        <v>191</v>
      </c>
      <c r="K58" s="149">
        <v>0</v>
      </c>
      <c r="L58" s="149">
        <v>1</v>
      </c>
      <c r="M58" s="4">
        <f t="shared" ref="M58:M63" si="17">H58+I58</f>
        <v>38</v>
      </c>
      <c r="N58" s="2">
        <f t="shared" si="2"/>
        <v>16.521739130434781</v>
      </c>
      <c r="O58" s="179"/>
    </row>
    <row r="59" spans="1:15" ht="15" customHeight="1" x14ac:dyDescent="0.25">
      <c r="A59" s="217"/>
      <c r="B59" s="217"/>
      <c r="C59" s="217"/>
      <c r="D59" s="10">
        <v>3</v>
      </c>
      <c r="E59" s="21" t="s">
        <v>59</v>
      </c>
      <c r="F59" s="200">
        <v>252</v>
      </c>
      <c r="G59" s="59">
        <f t="shared" si="16"/>
        <v>235</v>
      </c>
      <c r="H59" s="149">
        <v>8</v>
      </c>
      <c r="I59" s="149">
        <v>35</v>
      </c>
      <c r="J59" s="149">
        <v>192</v>
      </c>
      <c r="K59" s="149">
        <v>0</v>
      </c>
      <c r="L59" s="149">
        <v>0</v>
      </c>
      <c r="M59" s="4">
        <f t="shared" si="17"/>
        <v>43</v>
      </c>
      <c r="N59" s="2">
        <f t="shared" si="2"/>
        <v>18.297872340425531</v>
      </c>
      <c r="O59" s="179"/>
    </row>
    <row r="60" spans="1:15" ht="15" customHeight="1" x14ac:dyDescent="0.25">
      <c r="A60" s="217"/>
      <c r="B60" s="217"/>
      <c r="C60" s="217"/>
      <c r="D60" s="10">
        <v>4</v>
      </c>
      <c r="E60" s="21" t="s">
        <v>60</v>
      </c>
      <c r="F60" s="200">
        <v>181</v>
      </c>
      <c r="G60" s="59">
        <f t="shared" si="16"/>
        <v>168</v>
      </c>
      <c r="H60" s="149">
        <v>0</v>
      </c>
      <c r="I60" s="149">
        <v>29</v>
      </c>
      <c r="J60" s="149">
        <v>139</v>
      </c>
      <c r="K60" s="149">
        <v>0</v>
      </c>
      <c r="L60" s="149">
        <v>0</v>
      </c>
      <c r="M60" s="4">
        <f t="shared" si="17"/>
        <v>29</v>
      </c>
      <c r="N60" s="2">
        <f t="shared" si="2"/>
        <v>17.261904761904763</v>
      </c>
      <c r="O60" s="179"/>
    </row>
    <row r="61" spans="1:15" ht="15" customHeight="1" x14ac:dyDescent="0.25">
      <c r="A61" s="217"/>
      <c r="B61" s="217"/>
      <c r="C61" s="217"/>
      <c r="D61" s="10">
        <v>5</v>
      </c>
      <c r="E61" s="21" t="s">
        <v>61</v>
      </c>
      <c r="F61" s="200">
        <v>310</v>
      </c>
      <c r="G61" s="59">
        <f>H61+I61+J61+K61+L61</f>
        <v>279</v>
      </c>
      <c r="H61" s="149">
        <v>10</v>
      </c>
      <c r="I61" s="149">
        <v>54</v>
      </c>
      <c r="J61" s="149">
        <v>213</v>
      </c>
      <c r="K61" s="149">
        <v>0</v>
      </c>
      <c r="L61" s="149">
        <v>2</v>
      </c>
      <c r="M61" s="4">
        <f t="shared" si="17"/>
        <v>64</v>
      </c>
      <c r="N61" s="2">
        <f t="shared" si="2"/>
        <v>22.939068100358423</v>
      </c>
      <c r="O61" s="179"/>
    </row>
    <row r="62" spans="1:15" ht="15" customHeight="1" x14ac:dyDescent="0.25">
      <c r="A62" s="217"/>
      <c r="B62" s="217"/>
      <c r="C62" s="217"/>
      <c r="D62" s="10">
        <v>6</v>
      </c>
      <c r="E62" s="21" t="s">
        <v>65</v>
      </c>
      <c r="F62" s="200">
        <v>206</v>
      </c>
      <c r="G62" s="59">
        <f t="shared" si="16"/>
        <v>206</v>
      </c>
      <c r="H62" s="149">
        <v>4</v>
      </c>
      <c r="I62" s="149">
        <v>30</v>
      </c>
      <c r="J62" s="149">
        <v>171</v>
      </c>
      <c r="K62" s="149">
        <v>0</v>
      </c>
      <c r="L62" s="149">
        <v>1</v>
      </c>
      <c r="M62" s="4">
        <f t="shared" si="17"/>
        <v>34</v>
      </c>
      <c r="N62" s="2">
        <f t="shared" si="2"/>
        <v>16.50485436893204</v>
      </c>
      <c r="O62" s="179"/>
    </row>
    <row r="63" spans="1:15" ht="15" customHeight="1" x14ac:dyDescent="0.25">
      <c r="A63" s="218"/>
      <c r="B63" s="217"/>
      <c r="C63" s="218"/>
      <c r="D63" s="10">
        <v>7</v>
      </c>
      <c r="E63" s="21" t="s">
        <v>66</v>
      </c>
      <c r="F63" s="200">
        <v>400</v>
      </c>
      <c r="G63" s="59">
        <f t="shared" si="16"/>
        <v>371</v>
      </c>
      <c r="H63" s="149">
        <v>6</v>
      </c>
      <c r="I63" s="149">
        <v>51</v>
      </c>
      <c r="J63" s="149">
        <v>314</v>
      </c>
      <c r="K63" s="149">
        <v>0</v>
      </c>
      <c r="L63" s="149">
        <v>0</v>
      </c>
      <c r="M63" s="4">
        <f t="shared" si="17"/>
        <v>57</v>
      </c>
      <c r="N63" s="2">
        <f t="shared" si="2"/>
        <v>15.363881401617252</v>
      </c>
      <c r="O63" s="179"/>
    </row>
    <row r="64" spans="1:15" ht="15" customHeight="1" x14ac:dyDescent="0.25">
      <c r="A64" s="37"/>
      <c r="B64" s="217"/>
      <c r="C64" s="37" t="s">
        <v>213</v>
      </c>
      <c r="D64" s="35"/>
      <c r="E64" s="36"/>
      <c r="F64" s="34">
        <f>SUM(F57:F63)</f>
        <v>1826</v>
      </c>
      <c r="G64" s="103">
        <f>SUM(G57:G63)</f>
        <v>1696</v>
      </c>
      <c r="H64" s="103">
        <f t="shared" ref="H64:M64" si="18">SUM(H57:H63)</f>
        <v>37</v>
      </c>
      <c r="I64" s="103">
        <f t="shared" si="18"/>
        <v>271</v>
      </c>
      <c r="J64" s="103">
        <f t="shared" si="18"/>
        <v>1384</v>
      </c>
      <c r="K64" s="103">
        <f t="shared" si="18"/>
        <v>0</v>
      </c>
      <c r="L64" s="158">
        <f>SUM(L57:L63)</f>
        <v>4</v>
      </c>
      <c r="M64" s="103">
        <f t="shared" si="18"/>
        <v>308</v>
      </c>
      <c r="N64" s="27">
        <f t="shared" si="2"/>
        <v>18.160377358490564</v>
      </c>
      <c r="O64" s="179"/>
    </row>
    <row r="65" spans="1:15" ht="15" customHeight="1" x14ac:dyDescent="0.25">
      <c r="A65" s="227">
        <v>6</v>
      </c>
      <c r="B65" s="217"/>
      <c r="C65" s="227" t="s">
        <v>63</v>
      </c>
      <c r="D65" s="10">
        <v>1</v>
      </c>
      <c r="E65" s="21" t="s">
        <v>51</v>
      </c>
      <c r="F65" s="200">
        <v>32</v>
      </c>
      <c r="G65" s="59">
        <f>H65+I65+J65+K65+L65</f>
        <v>30</v>
      </c>
      <c r="H65" s="149">
        <v>0</v>
      </c>
      <c r="I65" s="149">
        <v>5</v>
      </c>
      <c r="J65" s="149">
        <v>24</v>
      </c>
      <c r="K65" s="149">
        <v>0</v>
      </c>
      <c r="L65" s="149">
        <v>1</v>
      </c>
      <c r="M65" s="4">
        <f>H65+I65</f>
        <v>5</v>
      </c>
      <c r="N65" s="2">
        <f t="shared" si="2"/>
        <v>16.666666666666664</v>
      </c>
      <c r="O65" s="153">
        <v>31</v>
      </c>
    </row>
    <row r="66" spans="1:15" ht="15" customHeight="1" x14ac:dyDescent="0.25">
      <c r="A66" s="217"/>
      <c r="B66" s="217"/>
      <c r="C66" s="217"/>
      <c r="D66" s="10">
        <v>2</v>
      </c>
      <c r="E66" s="21" t="s">
        <v>52</v>
      </c>
      <c r="F66" s="200">
        <v>21</v>
      </c>
      <c r="G66" s="59">
        <f t="shared" ref="G66:G75" si="19">H66+I66+J66+K66+L66</f>
        <v>19</v>
      </c>
      <c r="H66" s="149">
        <v>0</v>
      </c>
      <c r="I66" s="149">
        <v>1</v>
      </c>
      <c r="J66" s="149">
        <v>18</v>
      </c>
      <c r="K66" s="149">
        <v>0</v>
      </c>
      <c r="L66" s="149">
        <v>0</v>
      </c>
      <c r="M66" s="4">
        <f t="shared" ref="M66:M98" si="20">H66+I66</f>
        <v>1</v>
      </c>
      <c r="N66" s="147">
        <f t="shared" si="2"/>
        <v>5.2631578947368416</v>
      </c>
      <c r="O66" s="153">
        <v>19</v>
      </c>
    </row>
    <row r="67" spans="1:15" ht="15" customHeight="1" x14ac:dyDescent="0.25">
      <c r="A67" s="217"/>
      <c r="B67" s="217"/>
      <c r="C67" s="217"/>
      <c r="D67" s="10">
        <v>3</v>
      </c>
      <c r="E67" s="21" t="s">
        <v>53</v>
      </c>
      <c r="F67" s="200">
        <v>42</v>
      </c>
      <c r="G67" s="59">
        <f t="shared" si="19"/>
        <v>38</v>
      </c>
      <c r="H67" s="149">
        <v>0</v>
      </c>
      <c r="I67" s="149">
        <v>2</v>
      </c>
      <c r="J67" s="149">
        <v>36</v>
      </c>
      <c r="K67" s="149">
        <v>0</v>
      </c>
      <c r="L67" s="149">
        <v>0</v>
      </c>
      <c r="M67" s="4">
        <f t="shared" si="20"/>
        <v>2</v>
      </c>
      <c r="N67" s="2">
        <f t="shared" si="2"/>
        <v>5.2631578947368416</v>
      </c>
      <c r="O67" s="153">
        <v>38</v>
      </c>
    </row>
    <row r="68" spans="1:15" ht="15" customHeight="1" x14ac:dyDescent="0.25">
      <c r="A68" s="217"/>
      <c r="B68" s="217"/>
      <c r="C68" s="217"/>
      <c r="D68" s="10">
        <v>4</v>
      </c>
      <c r="E68" s="21" t="s">
        <v>204</v>
      </c>
      <c r="F68" s="200">
        <v>27</v>
      </c>
      <c r="G68" s="59">
        <f t="shared" si="19"/>
        <v>24</v>
      </c>
      <c r="H68" s="149">
        <v>0</v>
      </c>
      <c r="I68" s="149">
        <v>4</v>
      </c>
      <c r="J68" s="149">
        <v>20</v>
      </c>
      <c r="K68" s="149">
        <v>0</v>
      </c>
      <c r="L68" s="149">
        <v>0</v>
      </c>
      <c r="M68" s="4">
        <f t="shared" si="20"/>
        <v>4</v>
      </c>
      <c r="N68" s="2">
        <f t="shared" si="2"/>
        <v>16.666666666666664</v>
      </c>
      <c r="O68" s="198">
        <v>24</v>
      </c>
    </row>
    <row r="69" spans="1:15" ht="15" customHeight="1" x14ac:dyDescent="0.25">
      <c r="A69" s="217"/>
      <c r="B69" s="217"/>
      <c r="C69" s="217"/>
      <c r="D69" s="10">
        <v>5</v>
      </c>
      <c r="E69" s="21" t="s">
        <v>54</v>
      </c>
      <c r="F69" s="200">
        <v>35</v>
      </c>
      <c r="G69" s="59">
        <f t="shared" si="19"/>
        <v>31</v>
      </c>
      <c r="H69" s="149">
        <v>0</v>
      </c>
      <c r="I69" s="149">
        <v>1</v>
      </c>
      <c r="J69" s="149">
        <v>30</v>
      </c>
      <c r="K69" s="149">
        <v>0</v>
      </c>
      <c r="L69" s="149">
        <v>0</v>
      </c>
      <c r="M69" s="4">
        <f t="shared" si="20"/>
        <v>1</v>
      </c>
      <c r="N69" s="2">
        <f t="shared" si="2"/>
        <v>3.225806451612903</v>
      </c>
      <c r="O69" s="198">
        <v>31</v>
      </c>
    </row>
    <row r="70" spans="1:15" ht="15" customHeight="1" x14ac:dyDescent="0.25">
      <c r="A70" s="217"/>
      <c r="B70" s="217"/>
      <c r="C70" s="217"/>
      <c r="D70" s="10">
        <v>6</v>
      </c>
      <c r="E70" s="21" t="s">
        <v>55</v>
      </c>
      <c r="F70" s="200">
        <v>58</v>
      </c>
      <c r="G70" s="59">
        <f t="shared" si="19"/>
        <v>47</v>
      </c>
      <c r="H70" s="149">
        <v>2</v>
      </c>
      <c r="I70" s="149">
        <v>4</v>
      </c>
      <c r="J70" s="149">
        <v>41</v>
      </c>
      <c r="K70" s="149">
        <v>0</v>
      </c>
      <c r="L70" s="149">
        <v>0</v>
      </c>
      <c r="M70" s="4">
        <f t="shared" si="20"/>
        <v>6</v>
      </c>
      <c r="N70" s="2">
        <f t="shared" si="2"/>
        <v>12.76595744680851</v>
      </c>
      <c r="O70" s="198">
        <v>47</v>
      </c>
    </row>
    <row r="71" spans="1:15" ht="15" customHeight="1" x14ac:dyDescent="0.25">
      <c r="A71" s="217"/>
      <c r="B71" s="217"/>
      <c r="C71" s="217"/>
      <c r="D71" s="10">
        <v>7</v>
      </c>
      <c r="E71" s="21" t="s">
        <v>56</v>
      </c>
      <c r="F71" s="200">
        <v>56</v>
      </c>
      <c r="G71" s="59">
        <f t="shared" si="19"/>
        <v>49</v>
      </c>
      <c r="H71" s="149">
        <v>3</v>
      </c>
      <c r="I71" s="149">
        <v>7</v>
      </c>
      <c r="J71" s="149">
        <v>39</v>
      </c>
      <c r="K71" s="149">
        <v>0</v>
      </c>
      <c r="L71" s="149">
        <v>0</v>
      </c>
      <c r="M71" s="4">
        <f t="shared" si="20"/>
        <v>10</v>
      </c>
      <c r="N71" s="2">
        <f t="shared" si="2"/>
        <v>20.408163265306122</v>
      </c>
      <c r="O71" s="198">
        <v>48</v>
      </c>
    </row>
    <row r="72" spans="1:15" ht="15" customHeight="1" x14ac:dyDescent="0.25">
      <c r="A72" s="217"/>
      <c r="B72" s="217"/>
      <c r="C72" s="217"/>
      <c r="D72" s="10">
        <v>8</v>
      </c>
      <c r="E72" s="21" t="s">
        <v>62</v>
      </c>
      <c r="F72" s="200">
        <v>25</v>
      </c>
      <c r="G72" s="59">
        <f t="shared" si="19"/>
        <v>24</v>
      </c>
      <c r="H72" s="149">
        <v>2</v>
      </c>
      <c r="I72" s="149">
        <v>3</v>
      </c>
      <c r="J72" s="149">
        <v>19</v>
      </c>
      <c r="K72" s="149">
        <v>0</v>
      </c>
      <c r="L72" s="149">
        <v>0</v>
      </c>
      <c r="M72" s="4">
        <f t="shared" si="20"/>
        <v>5</v>
      </c>
      <c r="N72" s="2">
        <f t="shared" si="2"/>
        <v>20.833333333333336</v>
      </c>
      <c r="O72" s="198">
        <v>24</v>
      </c>
    </row>
    <row r="73" spans="1:15" s="20" customFormat="1" ht="15" customHeight="1" x14ac:dyDescent="0.25">
      <c r="A73" s="217"/>
      <c r="B73" s="217"/>
      <c r="C73" s="217"/>
      <c r="D73" s="10">
        <v>9</v>
      </c>
      <c r="E73" s="21" t="s">
        <v>63</v>
      </c>
      <c r="F73" s="200">
        <v>115</v>
      </c>
      <c r="G73" s="59">
        <f t="shared" si="19"/>
        <v>88</v>
      </c>
      <c r="H73" s="149">
        <v>1</v>
      </c>
      <c r="I73" s="149">
        <v>8</v>
      </c>
      <c r="J73" s="149">
        <v>79</v>
      </c>
      <c r="K73" s="149">
        <v>0</v>
      </c>
      <c r="L73" s="149">
        <v>0</v>
      </c>
      <c r="M73" s="9">
        <f t="shared" si="20"/>
        <v>9</v>
      </c>
      <c r="N73" s="19">
        <f t="shared" si="2"/>
        <v>10.227272727272728</v>
      </c>
      <c r="O73" s="20">
        <v>88</v>
      </c>
    </row>
    <row r="74" spans="1:15" ht="15" customHeight="1" x14ac:dyDescent="0.25">
      <c r="A74" s="217"/>
      <c r="B74" s="217"/>
      <c r="C74" s="217"/>
      <c r="D74" s="10">
        <v>10</v>
      </c>
      <c r="E74" s="21" t="s">
        <v>64</v>
      </c>
      <c r="F74" s="200">
        <v>26</v>
      </c>
      <c r="G74" s="59">
        <f t="shared" si="19"/>
        <v>26</v>
      </c>
      <c r="H74" s="149">
        <v>0</v>
      </c>
      <c r="I74" s="149">
        <v>1</v>
      </c>
      <c r="J74" s="149">
        <v>25</v>
      </c>
      <c r="K74" s="149">
        <v>0</v>
      </c>
      <c r="L74" s="149">
        <v>0</v>
      </c>
      <c r="M74" s="4">
        <f t="shared" si="20"/>
        <v>1</v>
      </c>
      <c r="N74" s="147">
        <f t="shared" si="2"/>
        <v>3.8461538461538463</v>
      </c>
      <c r="O74" s="198">
        <v>26</v>
      </c>
    </row>
    <row r="75" spans="1:15" ht="15" customHeight="1" x14ac:dyDescent="0.25">
      <c r="A75" s="218"/>
      <c r="B75" s="217"/>
      <c r="C75" s="218"/>
      <c r="D75" s="10">
        <v>11</v>
      </c>
      <c r="E75" s="21" t="s">
        <v>67</v>
      </c>
      <c r="F75" s="200">
        <v>32</v>
      </c>
      <c r="G75" s="59">
        <f t="shared" si="19"/>
        <v>29</v>
      </c>
      <c r="H75" s="149">
        <v>1</v>
      </c>
      <c r="I75" s="149">
        <v>3</v>
      </c>
      <c r="J75" s="149">
        <v>25</v>
      </c>
      <c r="K75" s="149">
        <v>0</v>
      </c>
      <c r="L75" s="149">
        <v>0</v>
      </c>
      <c r="M75" s="4">
        <f>H75+I75</f>
        <v>4</v>
      </c>
      <c r="N75" s="147">
        <f>M75/G75*100</f>
        <v>13.793103448275861</v>
      </c>
      <c r="O75" s="198">
        <v>29</v>
      </c>
    </row>
    <row r="76" spans="1:15" x14ac:dyDescent="0.25">
      <c r="A76" s="37"/>
      <c r="B76" s="218"/>
      <c r="C76" s="37" t="s">
        <v>214</v>
      </c>
      <c r="D76" s="37"/>
      <c r="E76" s="37"/>
      <c r="F76" s="25">
        <f>SUM(F65:F75)</f>
        <v>469</v>
      </c>
      <c r="G76" s="31">
        <f>SUM(G65:G75)</f>
        <v>405</v>
      </c>
      <c r="H76" s="31">
        <f t="shared" ref="H76:M76" si="21">SUM(H65:H75)</f>
        <v>9</v>
      </c>
      <c r="I76" s="31">
        <f t="shared" si="21"/>
        <v>39</v>
      </c>
      <c r="J76" s="31">
        <f t="shared" si="21"/>
        <v>356</v>
      </c>
      <c r="K76" s="31">
        <f t="shared" si="21"/>
        <v>0</v>
      </c>
      <c r="L76" s="157">
        <f>SUM(L65:L75)</f>
        <v>1</v>
      </c>
      <c r="M76" s="103">
        <f t="shared" si="21"/>
        <v>48</v>
      </c>
      <c r="N76" s="28">
        <f>M76/G76*100</f>
        <v>11.851851851851853</v>
      </c>
      <c r="O76" s="154">
        <f>SUM(O65:O75)</f>
        <v>405</v>
      </c>
    </row>
    <row r="77" spans="1:15" x14ac:dyDescent="0.25">
      <c r="A77" s="232" t="s">
        <v>207</v>
      </c>
      <c r="B77" s="233"/>
      <c r="C77" s="233"/>
      <c r="D77" s="233"/>
      <c r="E77" s="234"/>
      <c r="F77" s="41">
        <f>F64+F76</f>
        <v>2295</v>
      </c>
      <c r="G77" s="41">
        <f t="shared" ref="G77:M77" si="22">G64+G76</f>
        <v>2101</v>
      </c>
      <c r="H77" s="41">
        <f t="shared" si="22"/>
        <v>46</v>
      </c>
      <c r="I77" s="41">
        <f t="shared" si="22"/>
        <v>310</v>
      </c>
      <c r="J77" s="41">
        <f>J64+J76</f>
        <v>1740</v>
      </c>
      <c r="K77" s="41">
        <f t="shared" si="22"/>
        <v>0</v>
      </c>
      <c r="L77" s="160"/>
      <c r="M77" s="41">
        <f t="shared" si="22"/>
        <v>356</v>
      </c>
      <c r="N77" s="44">
        <f>M77/G77*100</f>
        <v>16.944312232270349</v>
      </c>
    </row>
    <row r="78" spans="1:15" x14ac:dyDescent="0.25">
      <c r="A78" s="230">
        <v>7</v>
      </c>
      <c r="B78" s="230" t="s">
        <v>168</v>
      </c>
      <c r="C78" s="230" t="s">
        <v>71</v>
      </c>
      <c r="D78" s="10">
        <v>1</v>
      </c>
      <c r="E78" s="21" t="s">
        <v>68</v>
      </c>
      <c r="F78" s="144">
        <v>35</v>
      </c>
      <c r="G78" s="59">
        <f>H78+I78+J78+K78+L78</f>
        <v>35</v>
      </c>
      <c r="H78" s="149">
        <v>1</v>
      </c>
      <c r="I78" s="149">
        <v>0</v>
      </c>
      <c r="J78" s="149">
        <v>34</v>
      </c>
      <c r="K78" s="149">
        <v>0</v>
      </c>
      <c r="L78" s="149">
        <v>0</v>
      </c>
      <c r="M78" s="4">
        <f t="shared" si="20"/>
        <v>1</v>
      </c>
      <c r="N78" s="2">
        <f t="shared" si="2"/>
        <v>2.8571428571428572</v>
      </c>
    </row>
    <row r="79" spans="1:15" x14ac:dyDescent="0.25">
      <c r="A79" s="230"/>
      <c r="B79" s="230"/>
      <c r="C79" s="230"/>
      <c r="D79" s="10">
        <v>2</v>
      </c>
      <c r="E79" s="21" t="s">
        <v>69</v>
      </c>
      <c r="F79" s="145">
        <v>41</v>
      </c>
      <c r="G79" s="59">
        <f t="shared" ref="G79:G94" si="23">H79+I79+J79+K79+L79</f>
        <v>41</v>
      </c>
      <c r="H79" s="149">
        <v>0</v>
      </c>
      <c r="I79" s="149">
        <v>5</v>
      </c>
      <c r="J79" s="149">
        <v>36</v>
      </c>
      <c r="K79" s="149">
        <v>0</v>
      </c>
      <c r="L79" s="149">
        <v>0</v>
      </c>
      <c r="M79" s="4">
        <f t="shared" si="20"/>
        <v>5</v>
      </c>
      <c r="N79" s="2">
        <f t="shared" si="2"/>
        <v>12.195121951219512</v>
      </c>
    </row>
    <row r="80" spans="1:15" x14ac:dyDescent="0.25">
      <c r="A80" s="230"/>
      <c r="B80" s="230"/>
      <c r="C80" s="230"/>
      <c r="D80" s="10">
        <v>3</v>
      </c>
      <c r="E80" s="21" t="s">
        <v>70</v>
      </c>
      <c r="F80" s="145">
        <v>48</v>
      </c>
      <c r="G80" s="59">
        <f t="shared" si="23"/>
        <v>48</v>
      </c>
      <c r="H80" s="149">
        <v>0</v>
      </c>
      <c r="I80" s="149">
        <v>2</v>
      </c>
      <c r="J80" s="149">
        <v>46</v>
      </c>
      <c r="K80" s="149">
        <v>0</v>
      </c>
      <c r="L80" s="149">
        <v>0</v>
      </c>
      <c r="M80" s="4">
        <f t="shared" si="20"/>
        <v>2</v>
      </c>
      <c r="N80" s="2">
        <f t="shared" ref="N80:N143" si="24">M80/G80*100</f>
        <v>4.1666666666666661</v>
      </c>
    </row>
    <row r="81" spans="1:15" x14ac:dyDescent="0.25">
      <c r="A81" s="230"/>
      <c r="B81" s="230"/>
      <c r="C81" s="230"/>
      <c r="D81" s="10">
        <v>4</v>
      </c>
      <c r="E81" s="21" t="s">
        <v>71</v>
      </c>
      <c r="F81" s="145">
        <v>55</v>
      </c>
      <c r="G81" s="59">
        <f t="shared" si="23"/>
        <v>55</v>
      </c>
      <c r="H81" s="149">
        <v>0</v>
      </c>
      <c r="I81" s="149">
        <v>2</v>
      </c>
      <c r="J81" s="149">
        <v>53</v>
      </c>
      <c r="K81" s="149">
        <v>0</v>
      </c>
      <c r="L81" s="149">
        <v>0</v>
      </c>
      <c r="M81" s="4">
        <f t="shared" si="20"/>
        <v>2</v>
      </c>
      <c r="N81" s="2">
        <f t="shared" si="24"/>
        <v>3.6363636363636362</v>
      </c>
    </row>
    <row r="82" spans="1:15" x14ac:dyDescent="0.25">
      <c r="A82" s="230"/>
      <c r="B82" s="230"/>
      <c r="C82" s="230"/>
      <c r="D82" s="10">
        <v>5</v>
      </c>
      <c r="E82" s="21" t="s">
        <v>72</v>
      </c>
      <c r="F82" s="145">
        <v>30</v>
      </c>
      <c r="G82" s="59">
        <f t="shared" si="23"/>
        <v>30</v>
      </c>
      <c r="H82" s="149">
        <v>1</v>
      </c>
      <c r="I82" s="149">
        <v>2</v>
      </c>
      <c r="J82" s="149">
        <v>27</v>
      </c>
      <c r="K82" s="149">
        <v>0</v>
      </c>
      <c r="L82" s="149">
        <v>0</v>
      </c>
      <c r="M82" s="4">
        <f t="shared" si="20"/>
        <v>3</v>
      </c>
      <c r="N82" s="2">
        <f t="shared" si="24"/>
        <v>10</v>
      </c>
    </row>
    <row r="83" spans="1:15" x14ac:dyDescent="0.25">
      <c r="A83" s="230"/>
      <c r="B83" s="230"/>
      <c r="C83" s="230"/>
      <c r="D83" s="10">
        <v>6</v>
      </c>
      <c r="E83" s="21" t="s">
        <v>73</v>
      </c>
      <c r="F83" s="145">
        <v>44</v>
      </c>
      <c r="G83" s="59">
        <f t="shared" si="23"/>
        <v>44</v>
      </c>
      <c r="H83" s="149">
        <v>0</v>
      </c>
      <c r="I83" s="149">
        <v>3</v>
      </c>
      <c r="J83" s="149">
        <v>41</v>
      </c>
      <c r="K83" s="149">
        <v>0</v>
      </c>
      <c r="L83" s="149">
        <v>0</v>
      </c>
      <c r="M83" s="4">
        <f t="shared" si="20"/>
        <v>3</v>
      </c>
      <c r="N83" s="2">
        <f t="shared" si="24"/>
        <v>6.8181818181818175</v>
      </c>
    </row>
    <row r="84" spans="1:15" x14ac:dyDescent="0.25">
      <c r="A84" s="230"/>
      <c r="B84" s="230"/>
      <c r="C84" s="230"/>
      <c r="D84" s="10">
        <v>7</v>
      </c>
      <c r="E84" s="21" t="s">
        <v>74</v>
      </c>
      <c r="F84" s="145">
        <v>38</v>
      </c>
      <c r="G84" s="59">
        <f t="shared" si="23"/>
        <v>38</v>
      </c>
      <c r="H84" s="149">
        <v>0</v>
      </c>
      <c r="I84" s="149">
        <v>7</v>
      </c>
      <c r="J84" s="149">
        <v>31</v>
      </c>
      <c r="K84" s="149">
        <v>0</v>
      </c>
      <c r="L84" s="149">
        <v>0</v>
      </c>
      <c r="M84" s="4">
        <f t="shared" si="20"/>
        <v>7</v>
      </c>
      <c r="N84" s="2">
        <f t="shared" si="24"/>
        <v>18.421052631578945</v>
      </c>
    </row>
    <row r="85" spans="1:15" x14ac:dyDescent="0.25">
      <c r="A85" s="230"/>
      <c r="B85" s="230"/>
      <c r="C85" s="230"/>
      <c r="D85" s="10">
        <v>8</v>
      </c>
      <c r="E85" s="21" t="s">
        <v>75</v>
      </c>
      <c r="F85" s="145">
        <v>24</v>
      </c>
      <c r="G85" s="59">
        <f t="shared" si="23"/>
        <v>24</v>
      </c>
      <c r="H85" s="149">
        <v>0</v>
      </c>
      <c r="I85" s="149">
        <v>1</v>
      </c>
      <c r="J85" s="149">
        <v>23</v>
      </c>
      <c r="K85" s="149">
        <v>0</v>
      </c>
      <c r="L85" s="149">
        <v>0</v>
      </c>
      <c r="M85" s="4">
        <f t="shared" si="20"/>
        <v>1</v>
      </c>
      <c r="N85" s="2">
        <f t="shared" si="24"/>
        <v>4.1666666666666661</v>
      </c>
    </row>
    <row r="86" spans="1:15" x14ac:dyDescent="0.25">
      <c r="A86" s="230"/>
      <c r="B86" s="230"/>
      <c r="C86" s="230"/>
      <c r="D86" s="10">
        <v>9</v>
      </c>
      <c r="E86" s="21" t="s">
        <v>76</v>
      </c>
      <c r="F86" s="145">
        <v>23</v>
      </c>
      <c r="G86" s="59">
        <f t="shared" si="23"/>
        <v>23</v>
      </c>
      <c r="H86" s="149">
        <v>1</v>
      </c>
      <c r="I86" s="149">
        <v>0</v>
      </c>
      <c r="J86" s="149">
        <v>22</v>
      </c>
      <c r="K86" s="149">
        <v>0</v>
      </c>
      <c r="L86" s="149">
        <v>0</v>
      </c>
      <c r="M86" s="4">
        <f t="shared" si="20"/>
        <v>1</v>
      </c>
      <c r="N86" s="147">
        <f t="shared" si="24"/>
        <v>4.3478260869565215</v>
      </c>
    </row>
    <row r="87" spans="1:15" x14ac:dyDescent="0.25">
      <c r="A87" s="230"/>
      <c r="B87" s="230"/>
      <c r="C87" s="230"/>
      <c r="D87" s="10">
        <v>10</v>
      </c>
      <c r="E87" s="21" t="s">
        <v>77</v>
      </c>
      <c r="F87" s="145">
        <v>45</v>
      </c>
      <c r="G87" s="59">
        <f t="shared" si="23"/>
        <v>45</v>
      </c>
      <c r="H87" s="149">
        <v>0</v>
      </c>
      <c r="I87" s="149">
        <v>2</v>
      </c>
      <c r="J87" s="149">
        <v>43</v>
      </c>
      <c r="K87" s="149">
        <v>0</v>
      </c>
      <c r="L87" s="149">
        <v>0</v>
      </c>
      <c r="M87" s="4">
        <f t="shared" si="20"/>
        <v>2</v>
      </c>
      <c r="N87" s="2">
        <f t="shared" si="24"/>
        <v>4.4444444444444446</v>
      </c>
    </row>
    <row r="88" spans="1:15" x14ac:dyDescent="0.25">
      <c r="A88" s="230"/>
      <c r="B88" s="230"/>
      <c r="C88" s="230"/>
      <c r="D88" s="10">
        <v>11</v>
      </c>
      <c r="E88" s="21" t="s">
        <v>78</v>
      </c>
      <c r="F88" s="145">
        <v>52</v>
      </c>
      <c r="G88" s="59">
        <f t="shared" si="23"/>
        <v>52</v>
      </c>
      <c r="H88" s="149">
        <v>0</v>
      </c>
      <c r="I88" s="149">
        <v>3</v>
      </c>
      <c r="J88" s="149">
        <v>49</v>
      </c>
      <c r="K88" s="149">
        <v>0</v>
      </c>
      <c r="L88" s="149">
        <v>0</v>
      </c>
      <c r="M88" s="4">
        <f t="shared" si="20"/>
        <v>3</v>
      </c>
      <c r="N88" s="2">
        <f t="shared" si="24"/>
        <v>5.7692307692307692</v>
      </c>
      <c r="O88" s="153"/>
    </row>
    <row r="89" spans="1:15" x14ac:dyDescent="0.25">
      <c r="A89" s="230"/>
      <c r="B89" s="230"/>
      <c r="C89" s="230"/>
      <c r="D89" s="10">
        <v>12</v>
      </c>
      <c r="E89" s="21" t="s">
        <v>79</v>
      </c>
      <c r="F89" s="145">
        <v>25</v>
      </c>
      <c r="G89" s="59">
        <f t="shared" si="23"/>
        <v>25</v>
      </c>
      <c r="H89" s="149">
        <v>0</v>
      </c>
      <c r="I89" s="149">
        <v>1</v>
      </c>
      <c r="J89" s="149">
        <v>24</v>
      </c>
      <c r="K89" s="149">
        <v>0</v>
      </c>
      <c r="L89" s="149">
        <v>0</v>
      </c>
      <c r="M89" s="4">
        <f t="shared" si="20"/>
        <v>1</v>
      </c>
      <c r="N89" s="2">
        <f t="shared" si="24"/>
        <v>4</v>
      </c>
    </row>
    <row r="90" spans="1:15" x14ac:dyDescent="0.25">
      <c r="A90" s="230"/>
      <c r="B90" s="230"/>
      <c r="C90" s="230"/>
      <c r="D90" s="10">
        <v>13</v>
      </c>
      <c r="E90" s="21" t="s">
        <v>80</v>
      </c>
      <c r="F90" s="145">
        <v>26</v>
      </c>
      <c r="G90" s="59">
        <f t="shared" si="23"/>
        <v>26</v>
      </c>
      <c r="H90" s="149">
        <v>0</v>
      </c>
      <c r="I90" s="149">
        <v>2</v>
      </c>
      <c r="J90" s="149">
        <v>24</v>
      </c>
      <c r="K90" s="149">
        <v>0</v>
      </c>
      <c r="L90" s="149">
        <v>0</v>
      </c>
      <c r="M90" s="4">
        <f t="shared" si="20"/>
        <v>2</v>
      </c>
      <c r="N90" s="147">
        <f t="shared" si="24"/>
        <v>7.6923076923076925</v>
      </c>
    </row>
    <row r="91" spans="1:15" x14ac:dyDescent="0.25">
      <c r="A91" s="230"/>
      <c r="B91" s="230"/>
      <c r="C91" s="230"/>
      <c r="D91" s="10">
        <v>14</v>
      </c>
      <c r="E91" s="21" t="s">
        <v>81</v>
      </c>
      <c r="F91" s="145">
        <v>19</v>
      </c>
      <c r="G91" s="59">
        <f t="shared" si="23"/>
        <v>19</v>
      </c>
      <c r="H91" s="149">
        <v>0</v>
      </c>
      <c r="I91" s="149">
        <v>0</v>
      </c>
      <c r="J91" s="149">
        <v>19</v>
      </c>
      <c r="K91" s="149">
        <v>0</v>
      </c>
      <c r="L91" s="149">
        <v>0</v>
      </c>
      <c r="M91" s="4">
        <f t="shared" si="20"/>
        <v>0</v>
      </c>
      <c r="N91" s="133">
        <f t="shared" si="24"/>
        <v>0</v>
      </c>
    </row>
    <row r="92" spans="1:15" x14ac:dyDescent="0.25">
      <c r="A92" s="230"/>
      <c r="B92" s="230"/>
      <c r="C92" s="230"/>
      <c r="D92" s="10">
        <v>15</v>
      </c>
      <c r="E92" s="21" t="s">
        <v>82</v>
      </c>
      <c r="F92" s="145">
        <v>43</v>
      </c>
      <c r="G92" s="59">
        <f t="shared" si="23"/>
        <v>43</v>
      </c>
      <c r="H92" s="149">
        <v>0</v>
      </c>
      <c r="I92" s="149">
        <v>4</v>
      </c>
      <c r="J92" s="149">
        <v>39</v>
      </c>
      <c r="K92" s="149">
        <v>0</v>
      </c>
      <c r="L92" s="149">
        <v>0</v>
      </c>
      <c r="M92" s="4">
        <f t="shared" si="20"/>
        <v>4</v>
      </c>
      <c r="N92" s="2">
        <f t="shared" si="24"/>
        <v>9.3023255813953494</v>
      </c>
    </row>
    <row r="93" spans="1:15" x14ac:dyDescent="0.25">
      <c r="A93" s="230"/>
      <c r="B93" s="230"/>
      <c r="C93" s="230"/>
      <c r="D93" s="10">
        <v>16</v>
      </c>
      <c r="E93" s="21" t="s">
        <v>83</v>
      </c>
      <c r="F93" s="145">
        <v>28</v>
      </c>
      <c r="G93" s="59">
        <f t="shared" si="23"/>
        <v>28</v>
      </c>
      <c r="H93" s="149">
        <v>0</v>
      </c>
      <c r="I93" s="149">
        <v>2</v>
      </c>
      <c r="J93" s="149">
        <v>26</v>
      </c>
      <c r="K93" s="149">
        <v>0</v>
      </c>
      <c r="L93" s="149">
        <v>0</v>
      </c>
      <c r="M93" s="4">
        <f t="shared" si="20"/>
        <v>2</v>
      </c>
      <c r="N93" s="2">
        <f t="shared" si="24"/>
        <v>7.1428571428571423</v>
      </c>
    </row>
    <row r="94" spans="1:15" x14ac:dyDescent="0.25">
      <c r="A94" s="230"/>
      <c r="B94" s="230"/>
      <c r="C94" s="230"/>
      <c r="D94" s="10">
        <v>17</v>
      </c>
      <c r="E94" s="21" t="s">
        <v>84</v>
      </c>
      <c r="F94" s="145">
        <v>21</v>
      </c>
      <c r="G94" s="59">
        <f t="shared" si="23"/>
        <v>21</v>
      </c>
      <c r="H94" s="149">
        <v>1</v>
      </c>
      <c r="I94" s="149">
        <v>2</v>
      </c>
      <c r="J94" s="149">
        <v>18</v>
      </c>
      <c r="K94" s="149">
        <v>0</v>
      </c>
      <c r="L94" s="149">
        <v>0</v>
      </c>
      <c r="M94" s="4">
        <f t="shared" si="20"/>
        <v>3</v>
      </c>
      <c r="N94" s="147">
        <f t="shared" si="24"/>
        <v>14.285714285714285</v>
      </c>
    </row>
    <row r="95" spans="1:15" x14ac:dyDescent="0.25">
      <c r="A95" s="228" t="s">
        <v>163</v>
      </c>
      <c r="B95" s="228"/>
      <c r="C95" s="228"/>
      <c r="D95" s="228"/>
      <c r="E95" s="228"/>
      <c r="F95" s="25">
        <f t="shared" ref="F95" si="25">SUM(F78:F94)</f>
        <v>597</v>
      </c>
      <c r="G95" s="31">
        <f>SUM(G78:G94)</f>
        <v>597</v>
      </c>
      <c r="H95" s="31">
        <f t="shared" ref="H95:M95" si="26">SUM(H78:H94)</f>
        <v>4</v>
      </c>
      <c r="I95" s="31">
        <f t="shared" si="26"/>
        <v>38</v>
      </c>
      <c r="J95" s="31">
        <f t="shared" si="26"/>
        <v>555</v>
      </c>
      <c r="K95" s="31">
        <f t="shared" si="26"/>
        <v>0</v>
      </c>
      <c r="L95" s="157">
        <f>SUM(L78:L94)</f>
        <v>0</v>
      </c>
      <c r="M95" s="103">
        <f t="shared" si="26"/>
        <v>42</v>
      </c>
      <c r="N95" s="27">
        <f t="shared" si="24"/>
        <v>7.0351758793969852</v>
      </c>
    </row>
    <row r="96" spans="1:15" x14ac:dyDescent="0.25">
      <c r="A96" s="230">
        <v>8</v>
      </c>
      <c r="B96" s="231" t="s">
        <v>169</v>
      </c>
      <c r="C96" s="230" t="s">
        <v>89</v>
      </c>
      <c r="D96" s="10">
        <v>1</v>
      </c>
      <c r="E96" s="5" t="s">
        <v>85</v>
      </c>
      <c r="F96" s="125">
        <v>46</v>
      </c>
      <c r="G96" s="59">
        <f>H96+I96+J96+K96+L96</f>
        <v>46</v>
      </c>
      <c r="H96" s="149">
        <v>2</v>
      </c>
      <c r="I96" s="149">
        <v>3</v>
      </c>
      <c r="J96" s="149">
        <v>41</v>
      </c>
      <c r="K96" s="149">
        <v>0</v>
      </c>
      <c r="L96" s="149">
        <v>0</v>
      </c>
      <c r="M96" s="4">
        <f t="shared" si="20"/>
        <v>5</v>
      </c>
      <c r="N96" s="2">
        <f t="shared" si="24"/>
        <v>10.869565217391305</v>
      </c>
    </row>
    <row r="97" spans="1:15" ht="15" customHeight="1" x14ac:dyDescent="0.25">
      <c r="A97" s="230"/>
      <c r="B97" s="231"/>
      <c r="C97" s="230"/>
      <c r="D97" s="10">
        <v>2</v>
      </c>
      <c r="E97" s="5" t="s">
        <v>86</v>
      </c>
      <c r="F97" s="125">
        <v>62</v>
      </c>
      <c r="G97" s="59">
        <f t="shared" ref="G97:G104" si="27">H97+I97+J97+K97+L97</f>
        <v>62</v>
      </c>
      <c r="H97" s="149">
        <v>2</v>
      </c>
      <c r="I97" s="149">
        <v>5</v>
      </c>
      <c r="J97" s="149">
        <v>54</v>
      </c>
      <c r="K97" s="149">
        <v>0</v>
      </c>
      <c r="L97" s="149">
        <v>1</v>
      </c>
      <c r="M97" s="4">
        <f t="shared" si="20"/>
        <v>7</v>
      </c>
      <c r="N97" s="2">
        <f t="shared" si="24"/>
        <v>11.29032258064516</v>
      </c>
    </row>
    <row r="98" spans="1:15" x14ac:dyDescent="0.25">
      <c r="A98" s="230"/>
      <c r="B98" s="231"/>
      <c r="C98" s="230"/>
      <c r="D98" s="10">
        <v>3</v>
      </c>
      <c r="E98" s="5" t="s">
        <v>87</v>
      </c>
      <c r="F98" s="142">
        <v>26</v>
      </c>
      <c r="G98" s="59">
        <f t="shared" si="27"/>
        <v>26</v>
      </c>
      <c r="H98" s="149">
        <v>0</v>
      </c>
      <c r="I98" s="149">
        <v>2</v>
      </c>
      <c r="J98" s="149">
        <v>23</v>
      </c>
      <c r="K98" s="149">
        <v>0</v>
      </c>
      <c r="L98" s="149">
        <v>1</v>
      </c>
      <c r="M98" s="4">
        <f t="shared" si="20"/>
        <v>2</v>
      </c>
      <c r="N98" s="2">
        <f t="shared" si="24"/>
        <v>7.6923076923076925</v>
      </c>
    </row>
    <row r="99" spans="1:15" x14ac:dyDescent="0.25">
      <c r="A99" s="230"/>
      <c r="B99" s="231"/>
      <c r="C99" s="230"/>
      <c r="D99" s="10">
        <v>4</v>
      </c>
      <c r="E99" s="5" t="s">
        <v>88</v>
      </c>
      <c r="F99" s="125">
        <v>51</v>
      </c>
      <c r="G99" s="59">
        <f t="shared" si="27"/>
        <v>51</v>
      </c>
      <c r="H99" s="149">
        <v>1</v>
      </c>
      <c r="I99" s="149">
        <v>3</v>
      </c>
      <c r="J99" s="149">
        <v>45</v>
      </c>
      <c r="K99" s="149">
        <v>0</v>
      </c>
      <c r="L99" s="149">
        <v>2</v>
      </c>
      <c r="M99" s="4">
        <f t="shared" ref="M99:M162" si="28">H99+I99</f>
        <v>4</v>
      </c>
      <c r="N99" s="2">
        <f t="shared" si="24"/>
        <v>7.8431372549019605</v>
      </c>
    </row>
    <row r="100" spans="1:15" x14ac:dyDescent="0.25">
      <c r="A100" s="230"/>
      <c r="B100" s="231"/>
      <c r="C100" s="230"/>
      <c r="D100" s="10">
        <v>5</v>
      </c>
      <c r="E100" s="5" t="s">
        <v>89</v>
      </c>
      <c r="F100" s="125">
        <v>24</v>
      </c>
      <c r="G100" s="59">
        <f t="shared" si="27"/>
        <v>24</v>
      </c>
      <c r="H100" s="149">
        <v>0</v>
      </c>
      <c r="I100" s="149">
        <v>2</v>
      </c>
      <c r="J100" s="149">
        <v>22</v>
      </c>
      <c r="K100" s="149">
        <v>0</v>
      </c>
      <c r="L100" s="149">
        <v>0</v>
      </c>
      <c r="M100" s="4">
        <f t="shared" si="28"/>
        <v>2</v>
      </c>
      <c r="N100" s="2">
        <f t="shared" si="24"/>
        <v>8.3333333333333321</v>
      </c>
    </row>
    <row r="101" spans="1:15" x14ac:dyDescent="0.25">
      <c r="A101" s="230"/>
      <c r="B101" s="231"/>
      <c r="C101" s="230"/>
      <c r="D101" s="10">
        <v>6</v>
      </c>
      <c r="E101" s="5" t="s">
        <v>90</v>
      </c>
      <c r="F101" s="125">
        <v>30</v>
      </c>
      <c r="G101" s="59">
        <f t="shared" si="27"/>
        <v>30</v>
      </c>
      <c r="H101" s="149">
        <v>0</v>
      </c>
      <c r="I101" s="149">
        <v>1</v>
      </c>
      <c r="J101" s="149">
        <v>28</v>
      </c>
      <c r="K101" s="149">
        <v>0</v>
      </c>
      <c r="L101" s="149">
        <v>1</v>
      </c>
      <c r="M101" s="4">
        <f t="shared" si="28"/>
        <v>1</v>
      </c>
      <c r="N101" s="2">
        <f t="shared" si="24"/>
        <v>3.3333333333333335</v>
      </c>
    </row>
    <row r="102" spans="1:15" x14ac:dyDescent="0.25">
      <c r="A102" s="230"/>
      <c r="B102" s="231"/>
      <c r="C102" s="230"/>
      <c r="D102" s="10">
        <v>7</v>
      </c>
      <c r="E102" s="5" t="s">
        <v>91</v>
      </c>
      <c r="F102" s="125">
        <v>18</v>
      </c>
      <c r="G102" s="59">
        <f t="shared" si="27"/>
        <v>18</v>
      </c>
      <c r="H102" s="149">
        <v>0</v>
      </c>
      <c r="I102" s="149">
        <v>0</v>
      </c>
      <c r="J102" s="149">
        <v>18</v>
      </c>
      <c r="K102" s="149">
        <v>0</v>
      </c>
      <c r="L102" s="149">
        <v>0</v>
      </c>
      <c r="M102" s="4">
        <f t="shared" si="28"/>
        <v>0</v>
      </c>
      <c r="N102" s="133">
        <f t="shared" si="24"/>
        <v>0</v>
      </c>
      <c r="O102" s="153"/>
    </row>
    <row r="103" spans="1:15" x14ac:dyDescent="0.25">
      <c r="A103" s="230"/>
      <c r="B103" s="231"/>
      <c r="C103" s="230"/>
      <c r="D103" s="10">
        <v>8</v>
      </c>
      <c r="E103" s="5" t="s">
        <v>92</v>
      </c>
      <c r="F103" s="125">
        <v>16</v>
      </c>
      <c r="G103" s="59">
        <f t="shared" si="27"/>
        <v>16</v>
      </c>
      <c r="H103" s="149">
        <v>0</v>
      </c>
      <c r="I103" s="149">
        <v>0</v>
      </c>
      <c r="J103" s="149">
        <v>15</v>
      </c>
      <c r="K103" s="149">
        <v>0</v>
      </c>
      <c r="L103" s="149">
        <v>1</v>
      </c>
      <c r="M103" s="4">
        <f t="shared" si="28"/>
        <v>0</v>
      </c>
      <c r="N103" s="133">
        <f t="shared" si="24"/>
        <v>0</v>
      </c>
    </row>
    <row r="104" spans="1:15" x14ac:dyDescent="0.25">
      <c r="A104" s="230"/>
      <c r="B104" s="231"/>
      <c r="C104" s="230"/>
      <c r="D104" s="10">
        <v>9</v>
      </c>
      <c r="E104" s="5" t="s">
        <v>93</v>
      </c>
      <c r="F104" s="142">
        <v>17</v>
      </c>
      <c r="G104" s="59">
        <f t="shared" si="27"/>
        <v>17</v>
      </c>
      <c r="H104" s="149">
        <v>0</v>
      </c>
      <c r="I104" s="149">
        <v>0</v>
      </c>
      <c r="J104" s="149">
        <v>16</v>
      </c>
      <c r="K104" s="149">
        <v>0</v>
      </c>
      <c r="L104" s="149">
        <v>1</v>
      </c>
      <c r="M104" s="4">
        <f t="shared" si="28"/>
        <v>0</v>
      </c>
      <c r="N104" s="133">
        <f t="shared" si="24"/>
        <v>0</v>
      </c>
    </row>
    <row r="105" spans="1:15" x14ac:dyDescent="0.25">
      <c r="A105" s="228" t="s">
        <v>163</v>
      </c>
      <c r="B105" s="228"/>
      <c r="C105" s="228"/>
      <c r="D105" s="228"/>
      <c r="E105" s="228"/>
      <c r="F105" s="25">
        <f>SUM(F96:F104)</f>
        <v>290</v>
      </c>
      <c r="G105" s="31">
        <f>SUM(G96:G104)</f>
        <v>290</v>
      </c>
      <c r="H105" s="31">
        <f t="shared" ref="H105:M105" si="29">SUM(H96:H104)</f>
        <v>5</v>
      </c>
      <c r="I105" s="31">
        <f t="shared" si="29"/>
        <v>16</v>
      </c>
      <c r="J105" s="31">
        <f t="shared" si="29"/>
        <v>262</v>
      </c>
      <c r="K105" s="31">
        <f t="shared" si="29"/>
        <v>0</v>
      </c>
      <c r="L105" s="157">
        <f>SUM(L96:L104)</f>
        <v>7</v>
      </c>
      <c r="M105" s="103">
        <f t="shared" si="29"/>
        <v>21</v>
      </c>
      <c r="N105" s="28">
        <f>M105/G105*100</f>
        <v>7.2413793103448283</v>
      </c>
      <c r="O105" s="154"/>
    </row>
    <row r="106" spans="1:15" x14ac:dyDescent="0.25">
      <c r="A106" s="230">
        <v>9</v>
      </c>
      <c r="B106" s="230" t="s">
        <v>170</v>
      </c>
      <c r="C106" s="230" t="s">
        <v>171</v>
      </c>
      <c r="D106" s="10">
        <v>1</v>
      </c>
      <c r="E106" s="21" t="s">
        <v>94</v>
      </c>
      <c r="F106" s="125">
        <v>14</v>
      </c>
      <c r="G106" s="59">
        <f>H106+I106+J106+K106+L106</f>
        <v>14</v>
      </c>
      <c r="H106" s="149">
        <v>1</v>
      </c>
      <c r="I106" s="149">
        <v>3</v>
      </c>
      <c r="J106" s="149">
        <v>10</v>
      </c>
      <c r="K106" s="149">
        <v>0</v>
      </c>
      <c r="L106" s="149">
        <v>0</v>
      </c>
      <c r="M106" s="4">
        <f t="shared" si="28"/>
        <v>4</v>
      </c>
      <c r="N106" s="2">
        <f t="shared" si="24"/>
        <v>28.571428571428569</v>
      </c>
    </row>
    <row r="107" spans="1:15" x14ac:dyDescent="0.25">
      <c r="A107" s="230"/>
      <c r="B107" s="230"/>
      <c r="C107" s="230"/>
      <c r="D107" s="10">
        <v>2</v>
      </c>
      <c r="E107" s="21" t="s">
        <v>95</v>
      </c>
      <c r="F107" s="125">
        <v>24</v>
      </c>
      <c r="G107" s="59">
        <f t="shared" ref="G107:G120" si="30">H107+I107+J107+K107+L107</f>
        <v>24</v>
      </c>
      <c r="H107" s="149">
        <v>0</v>
      </c>
      <c r="I107" s="149">
        <v>2</v>
      </c>
      <c r="J107" s="149">
        <v>22</v>
      </c>
      <c r="K107" s="149">
        <v>0</v>
      </c>
      <c r="L107" s="149">
        <v>0</v>
      </c>
      <c r="M107" s="4">
        <f t="shared" si="28"/>
        <v>2</v>
      </c>
      <c r="N107" s="2">
        <f t="shared" si="24"/>
        <v>8.3333333333333321</v>
      </c>
    </row>
    <row r="108" spans="1:15" x14ac:dyDescent="0.25">
      <c r="A108" s="230"/>
      <c r="B108" s="230"/>
      <c r="C108" s="230"/>
      <c r="D108" s="10">
        <v>3</v>
      </c>
      <c r="E108" s="21" t="s">
        <v>96</v>
      </c>
      <c r="F108" s="125">
        <v>29</v>
      </c>
      <c r="G108" s="59">
        <f t="shared" si="30"/>
        <v>29</v>
      </c>
      <c r="H108" s="149">
        <v>1</v>
      </c>
      <c r="I108" s="149">
        <v>1</v>
      </c>
      <c r="J108" s="149">
        <v>27</v>
      </c>
      <c r="K108" s="149">
        <v>0</v>
      </c>
      <c r="L108" s="149">
        <v>0</v>
      </c>
      <c r="M108" s="4">
        <f t="shared" si="28"/>
        <v>2</v>
      </c>
      <c r="N108" s="2">
        <f t="shared" si="24"/>
        <v>6.8965517241379306</v>
      </c>
    </row>
    <row r="109" spans="1:15" x14ac:dyDescent="0.25">
      <c r="A109" s="230"/>
      <c r="B109" s="230"/>
      <c r="C109" s="230"/>
      <c r="D109" s="10">
        <v>4</v>
      </c>
      <c r="E109" s="21" t="s">
        <v>97</v>
      </c>
      <c r="F109" s="125">
        <v>16</v>
      </c>
      <c r="G109" s="59">
        <f t="shared" si="30"/>
        <v>16</v>
      </c>
      <c r="H109" s="149">
        <v>1</v>
      </c>
      <c r="I109" s="149">
        <v>1</v>
      </c>
      <c r="J109" s="149">
        <v>14</v>
      </c>
      <c r="K109" s="149">
        <v>0</v>
      </c>
      <c r="L109" s="149">
        <v>0</v>
      </c>
      <c r="M109" s="4">
        <f t="shared" si="28"/>
        <v>2</v>
      </c>
      <c r="N109" s="2">
        <f t="shared" si="24"/>
        <v>12.5</v>
      </c>
    </row>
    <row r="110" spans="1:15" x14ac:dyDescent="0.25">
      <c r="A110" s="230"/>
      <c r="B110" s="230"/>
      <c r="C110" s="230"/>
      <c r="D110" s="10">
        <v>5</v>
      </c>
      <c r="E110" s="21" t="s">
        <v>98</v>
      </c>
      <c r="F110" s="125">
        <v>22</v>
      </c>
      <c r="G110" s="59">
        <f t="shared" si="30"/>
        <v>22</v>
      </c>
      <c r="H110" s="149">
        <v>0</v>
      </c>
      <c r="I110" s="149">
        <v>5</v>
      </c>
      <c r="J110" s="149">
        <v>17</v>
      </c>
      <c r="K110" s="149">
        <v>0</v>
      </c>
      <c r="L110" s="149">
        <v>0</v>
      </c>
      <c r="M110" s="4">
        <f t="shared" si="28"/>
        <v>5</v>
      </c>
      <c r="N110" s="147">
        <f t="shared" si="24"/>
        <v>22.727272727272727</v>
      </c>
    </row>
    <row r="111" spans="1:15" x14ac:dyDescent="0.25">
      <c r="A111" s="230"/>
      <c r="B111" s="230"/>
      <c r="C111" s="230"/>
      <c r="D111" s="10">
        <v>6</v>
      </c>
      <c r="E111" s="21" t="s">
        <v>99</v>
      </c>
      <c r="F111" s="125">
        <v>17</v>
      </c>
      <c r="G111" s="59">
        <f t="shared" si="30"/>
        <v>17</v>
      </c>
      <c r="H111" s="149">
        <v>0</v>
      </c>
      <c r="I111" s="149">
        <v>1</v>
      </c>
      <c r="J111" s="149">
        <v>16</v>
      </c>
      <c r="K111" s="149">
        <v>0</v>
      </c>
      <c r="L111" s="149">
        <v>0</v>
      </c>
      <c r="M111" s="4">
        <f t="shared" si="28"/>
        <v>1</v>
      </c>
      <c r="N111" s="147">
        <f t="shared" si="24"/>
        <v>5.8823529411764701</v>
      </c>
    </row>
    <row r="112" spans="1:15" x14ac:dyDescent="0.25">
      <c r="A112" s="230"/>
      <c r="B112" s="230"/>
      <c r="C112" s="230"/>
      <c r="D112" s="10">
        <v>7</v>
      </c>
      <c r="E112" s="21" t="s">
        <v>100</v>
      </c>
      <c r="F112" s="125">
        <v>24</v>
      </c>
      <c r="G112" s="59">
        <f t="shared" si="30"/>
        <v>24</v>
      </c>
      <c r="H112" s="149">
        <v>0</v>
      </c>
      <c r="I112" s="149">
        <v>0</v>
      </c>
      <c r="J112" s="149">
        <v>24</v>
      </c>
      <c r="K112" s="149">
        <v>0</v>
      </c>
      <c r="L112" s="149">
        <v>0</v>
      </c>
      <c r="M112" s="4">
        <f t="shared" si="28"/>
        <v>0</v>
      </c>
      <c r="N112" s="133">
        <f t="shared" si="24"/>
        <v>0</v>
      </c>
    </row>
    <row r="113" spans="1:15" x14ac:dyDescent="0.25">
      <c r="A113" s="230"/>
      <c r="B113" s="230"/>
      <c r="C113" s="230"/>
      <c r="D113" s="10">
        <v>8</v>
      </c>
      <c r="E113" s="21" t="s">
        <v>101</v>
      </c>
      <c r="F113" s="125">
        <v>34</v>
      </c>
      <c r="G113" s="59">
        <f t="shared" si="30"/>
        <v>33</v>
      </c>
      <c r="H113" s="149">
        <v>0</v>
      </c>
      <c r="I113" s="149">
        <v>0</v>
      </c>
      <c r="J113" s="149">
        <v>33</v>
      </c>
      <c r="K113" s="149">
        <v>0</v>
      </c>
      <c r="L113" s="149">
        <v>0</v>
      </c>
      <c r="M113" s="4">
        <f t="shared" si="28"/>
        <v>0</v>
      </c>
      <c r="N113" s="133">
        <f t="shared" si="24"/>
        <v>0</v>
      </c>
    </row>
    <row r="114" spans="1:15" x14ac:dyDescent="0.25">
      <c r="A114" s="230"/>
      <c r="B114" s="230"/>
      <c r="C114" s="230"/>
      <c r="D114" s="10">
        <v>9</v>
      </c>
      <c r="E114" s="21" t="s">
        <v>102</v>
      </c>
      <c r="F114" s="125">
        <v>80</v>
      </c>
      <c r="G114" s="59">
        <f t="shared" si="30"/>
        <v>80</v>
      </c>
      <c r="H114" s="149">
        <v>0</v>
      </c>
      <c r="I114" s="149">
        <v>4</v>
      </c>
      <c r="J114" s="149">
        <v>76</v>
      </c>
      <c r="K114" s="149">
        <v>0</v>
      </c>
      <c r="L114" s="149">
        <v>0</v>
      </c>
      <c r="M114" s="4">
        <f t="shared" si="28"/>
        <v>4</v>
      </c>
      <c r="N114" s="147">
        <f t="shared" si="24"/>
        <v>5</v>
      </c>
    </row>
    <row r="115" spans="1:15" x14ac:dyDescent="0.25">
      <c r="A115" s="230"/>
      <c r="B115" s="230"/>
      <c r="C115" s="230"/>
      <c r="D115" s="10">
        <v>10</v>
      </c>
      <c r="E115" s="21" t="s">
        <v>103</v>
      </c>
      <c r="F115" s="125">
        <v>45</v>
      </c>
      <c r="G115" s="59">
        <f t="shared" si="30"/>
        <v>45</v>
      </c>
      <c r="H115" s="149">
        <v>0</v>
      </c>
      <c r="I115" s="149">
        <v>2</v>
      </c>
      <c r="J115" s="149">
        <v>42</v>
      </c>
      <c r="K115" s="149">
        <v>0</v>
      </c>
      <c r="L115" s="149">
        <v>1</v>
      </c>
      <c r="M115" s="4">
        <f t="shared" si="28"/>
        <v>2</v>
      </c>
      <c r="N115" s="147">
        <f t="shared" si="24"/>
        <v>4.4444444444444446</v>
      </c>
    </row>
    <row r="116" spans="1:15" x14ac:dyDescent="0.25">
      <c r="A116" s="230"/>
      <c r="B116" s="230"/>
      <c r="C116" s="230"/>
      <c r="D116" s="10">
        <v>11</v>
      </c>
      <c r="E116" s="21" t="s">
        <v>104</v>
      </c>
      <c r="F116" s="125">
        <v>66</v>
      </c>
      <c r="G116" s="59">
        <f t="shared" si="30"/>
        <v>66</v>
      </c>
      <c r="H116" s="149">
        <v>0</v>
      </c>
      <c r="I116" s="149">
        <v>1</v>
      </c>
      <c r="J116" s="149">
        <v>64</v>
      </c>
      <c r="K116" s="149">
        <v>0</v>
      </c>
      <c r="L116" s="149">
        <v>1</v>
      </c>
      <c r="M116" s="4">
        <f t="shared" si="28"/>
        <v>1</v>
      </c>
      <c r="N116" s="147">
        <f t="shared" si="24"/>
        <v>1.5151515151515151</v>
      </c>
    </row>
    <row r="117" spans="1:15" x14ac:dyDescent="0.25">
      <c r="A117" s="230"/>
      <c r="B117" s="230"/>
      <c r="C117" s="230"/>
      <c r="D117" s="10">
        <v>12</v>
      </c>
      <c r="E117" s="21" t="s">
        <v>105</v>
      </c>
      <c r="F117" s="125">
        <v>20</v>
      </c>
      <c r="G117" s="59">
        <f t="shared" si="30"/>
        <v>20</v>
      </c>
      <c r="H117" s="149">
        <v>0</v>
      </c>
      <c r="I117" s="149">
        <v>0</v>
      </c>
      <c r="J117" s="149">
        <v>20</v>
      </c>
      <c r="K117" s="149">
        <v>0</v>
      </c>
      <c r="L117" s="149">
        <v>0</v>
      </c>
      <c r="M117" s="4">
        <f t="shared" si="28"/>
        <v>0</v>
      </c>
      <c r="N117" s="133">
        <f t="shared" si="24"/>
        <v>0</v>
      </c>
    </row>
    <row r="118" spans="1:15" x14ac:dyDescent="0.25">
      <c r="A118" s="230"/>
      <c r="B118" s="230"/>
      <c r="C118" s="230"/>
      <c r="D118" s="10">
        <v>13</v>
      </c>
      <c r="E118" s="21" t="s">
        <v>106</v>
      </c>
      <c r="F118" s="125">
        <v>8</v>
      </c>
      <c r="G118" s="59">
        <f t="shared" si="30"/>
        <v>8</v>
      </c>
      <c r="H118" s="149">
        <v>0</v>
      </c>
      <c r="I118" s="149">
        <v>0</v>
      </c>
      <c r="J118" s="149">
        <v>8</v>
      </c>
      <c r="K118" s="149">
        <v>0</v>
      </c>
      <c r="L118" s="149">
        <v>0</v>
      </c>
      <c r="M118" s="4">
        <f t="shared" si="28"/>
        <v>0</v>
      </c>
      <c r="N118" s="133">
        <f>M118/G118*100</f>
        <v>0</v>
      </c>
    </row>
    <row r="119" spans="1:15" x14ac:dyDescent="0.25">
      <c r="A119" s="230"/>
      <c r="B119" s="230"/>
      <c r="C119" s="230"/>
      <c r="D119" s="10">
        <v>14</v>
      </c>
      <c r="E119" s="21" t="s">
        <v>107</v>
      </c>
      <c r="F119" s="125">
        <v>13</v>
      </c>
      <c r="G119" s="59">
        <f t="shared" si="30"/>
        <v>13</v>
      </c>
      <c r="H119" s="149">
        <v>1</v>
      </c>
      <c r="I119" s="149">
        <v>1</v>
      </c>
      <c r="J119" s="149">
        <v>11</v>
      </c>
      <c r="K119" s="149">
        <v>0</v>
      </c>
      <c r="L119" s="149">
        <v>0</v>
      </c>
      <c r="M119" s="4">
        <f t="shared" si="28"/>
        <v>2</v>
      </c>
      <c r="N119" s="147">
        <f t="shared" si="24"/>
        <v>15.384615384615385</v>
      </c>
    </row>
    <row r="120" spans="1:15" x14ac:dyDescent="0.25">
      <c r="A120" s="230"/>
      <c r="B120" s="230"/>
      <c r="C120" s="230"/>
      <c r="D120" s="10">
        <v>15</v>
      </c>
      <c r="E120" s="21" t="s">
        <v>108</v>
      </c>
      <c r="F120" s="125">
        <v>8</v>
      </c>
      <c r="G120" s="59">
        <f t="shared" si="30"/>
        <v>8</v>
      </c>
      <c r="H120" s="149">
        <v>0</v>
      </c>
      <c r="I120" s="149">
        <v>0</v>
      </c>
      <c r="J120" s="149">
        <v>8</v>
      </c>
      <c r="K120" s="149">
        <v>0</v>
      </c>
      <c r="L120" s="149">
        <v>0</v>
      </c>
      <c r="M120" s="4">
        <f>H120+I120</f>
        <v>0</v>
      </c>
      <c r="N120" s="133">
        <f t="shared" si="24"/>
        <v>0</v>
      </c>
      <c r="O120" s="153"/>
    </row>
    <row r="121" spans="1:15" x14ac:dyDescent="0.25">
      <c r="A121" s="228" t="s">
        <v>163</v>
      </c>
      <c r="B121" s="228"/>
      <c r="C121" s="228"/>
      <c r="D121" s="228"/>
      <c r="E121" s="228"/>
      <c r="F121" s="25">
        <f>SUM(F106:F120)</f>
        <v>420</v>
      </c>
      <c r="G121" s="31">
        <f>SUM(G106:G120)</f>
        <v>419</v>
      </c>
      <c r="H121" s="31">
        <f t="shared" ref="H121:L121" si="31">SUM(H106:H120)</f>
        <v>4</v>
      </c>
      <c r="I121" s="31">
        <f t="shared" si="31"/>
        <v>21</v>
      </c>
      <c r="J121" s="31">
        <f>SUM(J106:J120)</f>
        <v>392</v>
      </c>
      <c r="K121" s="31">
        <f t="shared" si="31"/>
        <v>0</v>
      </c>
      <c r="L121" s="31">
        <f t="shared" si="31"/>
        <v>2</v>
      </c>
      <c r="M121" s="150">
        <f t="shared" ref="M121:M137" si="32">H121+I121</f>
        <v>25</v>
      </c>
      <c r="N121" s="27">
        <f t="shared" si="24"/>
        <v>5.9665871121718377</v>
      </c>
    </row>
    <row r="122" spans="1:15" x14ac:dyDescent="0.25">
      <c r="A122" s="230">
        <v>10</v>
      </c>
      <c r="B122" s="230" t="s">
        <v>115</v>
      </c>
      <c r="C122" s="230" t="s">
        <v>115</v>
      </c>
      <c r="D122" s="10">
        <v>1</v>
      </c>
      <c r="E122" s="5" t="s">
        <v>109</v>
      </c>
      <c r="F122" s="199">
        <v>27</v>
      </c>
      <c r="G122" s="59">
        <f>H122+I122+J122+K122+L122</f>
        <v>25</v>
      </c>
      <c r="H122" s="149">
        <v>0</v>
      </c>
      <c r="I122" s="149">
        <v>5</v>
      </c>
      <c r="J122" s="149">
        <v>19</v>
      </c>
      <c r="K122" s="149">
        <v>0</v>
      </c>
      <c r="L122" s="149">
        <v>1</v>
      </c>
      <c r="M122" s="4">
        <f t="shared" si="32"/>
        <v>5</v>
      </c>
      <c r="N122" s="2">
        <f t="shared" si="24"/>
        <v>20</v>
      </c>
      <c r="O122" s="153"/>
    </row>
    <row r="123" spans="1:15" x14ac:dyDescent="0.25">
      <c r="A123" s="230"/>
      <c r="B123" s="230"/>
      <c r="C123" s="230"/>
      <c r="D123" s="10">
        <v>2</v>
      </c>
      <c r="E123" s="5" t="s">
        <v>110</v>
      </c>
      <c r="F123" s="199">
        <v>43</v>
      </c>
      <c r="G123" s="59">
        <f>H123+I123+J123+K123+L123</f>
        <v>40</v>
      </c>
      <c r="H123" s="149">
        <v>0</v>
      </c>
      <c r="I123" s="149">
        <v>4</v>
      </c>
      <c r="J123" s="149">
        <v>36</v>
      </c>
      <c r="K123" s="149">
        <v>0</v>
      </c>
      <c r="L123" s="149">
        <v>0</v>
      </c>
      <c r="M123" s="4">
        <f t="shared" si="32"/>
        <v>4</v>
      </c>
      <c r="N123" s="2">
        <f t="shared" si="24"/>
        <v>10</v>
      </c>
      <c r="O123" s="153"/>
    </row>
    <row r="124" spans="1:15" x14ac:dyDescent="0.25">
      <c r="A124" s="230"/>
      <c r="B124" s="230"/>
      <c r="C124" s="230"/>
      <c r="D124" s="10">
        <v>3</v>
      </c>
      <c r="E124" s="5" t="s">
        <v>111</v>
      </c>
      <c r="F124" s="199">
        <v>39</v>
      </c>
      <c r="G124" s="59">
        <f t="shared" ref="G124:G136" si="33">H124+I124+J124+K124+L124</f>
        <v>37</v>
      </c>
      <c r="H124" s="149">
        <v>1</v>
      </c>
      <c r="I124" s="149">
        <v>6</v>
      </c>
      <c r="J124" s="149">
        <v>30</v>
      </c>
      <c r="K124" s="149">
        <v>0</v>
      </c>
      <c r="L124" s="149">
        <v>0</v>
      </c>
      <c r="M124" s="4">
        <f t="shared" si="32"/>
        <v>7</v>
      </c>
      <c r="N124" s="2">
        <f t="shared" si="24"/>
        <v>18.918918918918919</v>
      </c>
      <c r="O124" s="153"/>
    </row>
    <row r="125" spans="1:15" x14ac:dyDescent="0.25">
      <c r="A125" s="230"/>
      <c r="B125" s="230"/>
      <c r="C125" s="230"/>
      <c r="D125" s="10">
        <v>4</v>
      </c>
      <c r="E125" s="5" t="s">
        <v>112</v>
      </c>
      <c r="F125" s="199">
        <v>35</v>
      </c>
      <c r="G125" s="59">
        <f t="shared" si="33"/>
        <v>34</v>
      </c>
      <c r="H125" s="149">
        <v>0</v>
      </c>
      <c r="I125" s="149">
        <v>6</v>
      </c>
      <c r="J125" s="149">
        <v>27</v>
      </c>
      <c r="K125" s="149">
        <v>0</v>
      </c>
      <c r="L125" s="149">
        <v>1</v>
      </c>
      <c r="M125" s="4">
        <f t="shared" si="32"/>
        <v>6</v>
      </c>
      <c r="N125" s="2">
        <f t="shared" si="24"/>
        <v>17.647058823529413</v>
      </c>
      <c r="O125" s="198"/>
    </row>
    <row r="126" spans="1:15" x14ac:dyDescent="0.25">
      <c r="A126" s="230"/>
      <c r="B126" s="230"/>
      <c r="C126" s="230"/>
      <c r="D126" s="10">
        <v>5</v>
      </c>
      <c r="E126" s="5" t="s">
        <v>113</v>
      </c>
      <c r="F126" s="199">
        <v>20</v>
      </c>
      <c r="G126" s="59">
        <f t="shared" si="33"/>
        <v>20</v>
      </c>
      <c r="H126" s="149">
        <v>1</v>
      </c>
      <c r="I126" s="149">
        <v>2</v>
      </c>
      <c r="J126" s="149">
        <v>17</v>
      </c>
      <c r="K126" s="149">
        <v>0</v>
      </c>
      <c r="L126" s="149">
        <v>0</v>
      </c>
      <c r="M126" s="4">
        <f t="shared" si="32"/>
        <v>3</v>
      </c>
      <c r="N126" s="2">
        <f t="shared" si="24"/>
        <v>15</v>
      </c>
      <c r="O126" s="198"/>
    </row>
    <row r="127" spans="1:15" x14ac:dyDescent="0.25">
      <c r="A127" s="230"/>
      <c r="B127" s="230"/>
      <c r="C127" s="230"/>
      <c r="D127" s="10">
        <v>6</v>
      </c>
      <c r="E127" s="5" t="s">
        <v>114</v>
      </c>
      <c r="F127" s="199">
        <v>24</v>
      </c>
      <c r="G127" s="59">
        <f t="shared" si="33"/>
        <v>22</v>
      </c>
      <c r="H127" s="149">
        <v>0</v>
      </c>
      <c r="I127" s="149">
        <v>4</v>
      </c>
      <c r="J127" s="149">
        <v>18</v>
      </c>
      <c r="K127" s="149">
        <v>0</v>
      </c>
      <c r="L127" s="149">
        <v>0</v>
      </c>
      <c r="M127" s="4">
        <f t="shared" si="32"/>
        <v>4</v>
      </c>
      <c r="N127" s="2">
        <f t="shared" si="24"/>
        <v>18.181818181818183</v>
      </c>
      <c r="O127" s="198"/>
    </row>
    <row r="128" spans="1:15" x14ac:dyDescent="0.25">
      <c r="A128" s="230"/>
      <c r="B128" s="230"/>
      <c r="C128" s="230"/>
      <c r="D128" s="10">
        <v>7</v>
      </c>
      <c r="E128" s="5" t="s">
        <v>115</v>
      </c>
      <c r="F128" s="199">
        <v>48</v>
      </c>
      <c r="G128" s="59">
        <f t="shared" si="33"/>
        <v>48</v>
      </c>
      <c r="H128" s="149">
        <v>1</v>
      </c>
      <c r="I128" s="149">
        <v>10</v>
      </c>
      <c r="J128" s="149">
        <v>37</v>
      </c>
      <c r="K128" s="149">
        <v>0</v>
      </c>
      <c r="L128" s="149">
        <v>0</v>
      </c>
      <c r="M128" s="4">
        <f t="shared" si="32"/>
        <v>11</v>
      </c>
      <c r="N128" s="2">
        <f t="shared" si="24"/>
        <v>22.916666666666664</v>
      </c>
      <c r="O128" s="198"/>
    </row>
    <row r="129" spans="1:16" ht="15" customHeight="1" x14ac:dyDescent="0.25">
      <c r="A129" s="230"/>
      <c r="B129" s="230"/>
      <c r="C129" s="230"/>
      <c r="D129" s="10">
        <v>8</v>
      </c>
      <c r="E129" s="5" t="s">
        <v>116</v>
      </c>
      <c r="F129" s="199">
        <v>45</v>
      </c>
      <c r="G129" s="59">
        <f t="shared" si="33"/>
        <v>44</v>
      </c>
      <c r="H129" s="149">
        <v>6</v>
      </c>
      <c r="I129" s="149">
        <v>8</v>
      </c>
      <c r="J129" s="149">
        <v>30</v>
      </c>
      <c r="K129" s="149">
        <v>0</v>
      </c>
      <c r="L129" s="149">
        <v>0</v>
      </c>
      <c r="M129" s="4">
        <f t="shared" si="32"/>
        <v>14</v>
      </c>
      <c r="N129" s="2">
        <f t="shared" si="24"/>
        <v>31.818181818181817</v>
      </c>
      <c r="O129" s="198"/>
    </row>
    <row r="130" spans="1:16" x14ac:dyDescent="0.25">
      <c r="A130" s="230"/>
      <c r="B130" s="230"/>
      <c r="C130" s="230"/>
      <c r="D130" s="10">
        <v>9</v>
      </c>
      <c r="E130" s="5" t="s">
        <v>117</v>
      </c>
      <c r="F130" s="199">
        <v>43</v>
      </c>
      <c r="G130" s="59">
        <f t="shared" si="33"/>
        <v>43</v>
      </c>
      <c r="H130" s="149">
        <v>1</v>
      </c>
      <c r="I130" s="149">
        <v>10</v>
      </c>
      <c r="J130" s="149">
        <v>32</v>
      </c>
      <c r="K130" s="149">
        <v>0</v>
      </c>
      <c r="L130" s="149">
        <v>0</v>
      </c>
      <c r="M130" s="4">
        <f t="shared" si="32"/>
        <v>11</v>
      </c>
      <c r="N130" s="2">
        <f t="shared" si="24"/>
        <v>25.581395348837212</v>
      </c>
      <c r="O130" s="198"/>
    </row>
    <row r="131" spans="1:16" x14ac:dyDescent="0.25">
      <c r="A131" s="230"/>
      <c r="B131" s="230"/>
      <c r="C131" s="230"/>
      <c r="D131" s="10">
        <v>10</v>
      </c>
      <c r="E131" s="5" t="s">
        <v>118</v>
      </c>
      <c r="F131" s="199">
        <v>38</v>
      </c>
      <c r="G131" s="59">
        <f t="shared" si="33"/>
        <v>37</v>
      </c>
      <c r="H131" s="149">
        <v>0</v>
      </c>
      <c r="I131" s="149">
        <v>7</v>
      </c>
      <c r="J131" s="149">
        <v>30</v>
      </c>
      <c r="K131" s="149">
        <v>0</v>
      </c>
      <c r="L131" s="149">
        <v>0</v>
      </c>
      <c r="M131" s="4">
        <f t="shared" si="32"/>
        <v>7</v>
      </c>
      <c r="N131" s="2">
        <f t="shared" si="24"/>
        <v>18.918918918918919</v>
      </c>
      <c r="O131" s="198"/>
    </row>
    <row r="132" spans="1:16" x14ac:dyDescent="0.25">
      <c r="A132" s="230"/>
      <c r="B132" s="230"/>
      <c r="C132" s="230"/>
      <c r="D132" s="10">
        <v>11</v>
      </c>
      <c r="E132" s="5" t="s">
        <v>119</v>
      </c>
      <c r="F132" s="199">
        <v>15</v>
      </c>
      <c r="G132" s="59">
        <f t="shared" si="33"/>
        <v>15</v>
      </c>
      <c r="H132" s="149">
        <v>0</v>
      </c>
      <c r="I132" s="149">
        <v>1</v>
      </c>
      <c r="J132" s="149">
        <v>14</v>
      </c>
      <c r="K132" s="149">
        <v>0</v>
      </c>
      <c r="L132" s="149">
        <v>0</v>
      </c>
      <c r="M132" s="4">
        <f t="shared" si="32"/>
        <v>1</v>
      </c>
      <c r="N132" s="2">
        <f t="shared" si="24"/>
        <v>6.666666666666667</v>
      </c>
      <c r="O132" s="198"/>
    </row>
    <row r="133" spans="1:16" x14ac:dyDescent="0.25">
      <c r="A133" s="230"/>
      <c r="B133" s="230"/>
      <c r="C133" s="230"/>
      <c r="D133" s="10">
        <v>12</v>
      </c>
      <c r="E133" s="5" t="s">
        <v>120</v>
      </c>
      <c r="F133" s="199">
        <v>30</v>
      </c>
      <c r="G133" s="59">
        <f t="shared" si="33"/>
        <v>28</v>
      </c>
      <c r="H133" s="149">
        <v>1</v>
      </c>
      <c r="I133" s="149">
        <v>10</v>
      </c>
      <c r="J133" s="149">
        <v>17</v>
      </c>
      <c r="K133" s="149">
        <v>0</v>
      </c>
      <c r="L133" s="149">
        <v>0</v>
      </c>
      <c r="M133" s="4">
        <f t="shared" si="32"/>
        <v>11</v>
      </c>
      <c r="N133" s="2">
        <f t="shared" si="24"/>
        <v>39.285714285714285</v>
      </c>
      <c r="O133" s="198"/>
    </row>
    <row r="134" spans="1:16" x14ac:dyDescent="0.25">
      <c r="A134" s="230"/>
      <c r="B134" s="230"/>
      <c r="C134" s="230"/>
      <c r="D134" s="10">
        <v>13</v>
      </c>
      <c r="E134" s="5" t="s">
        <v>121</v>
      </c>
      <c r="F134" s="199">
        <v>19</v>
      </c>
      <c r="G134" s="59">
        <f t="shared" si="33"/>
        <v>17</v>
      </c>
      <c r="H134" s="149">
        <v>1</v>
      </c>
      <c r="I134" s="149">
        <v>3</v>
      </c>
      <c r="J134" s="149">
        <v>13</v>
      </c>
      <c r="K134" s="149">
        <v>0</v>
      </c>
      <c r="L134" s="149">
        <v>0</v>
      </c>
      <c r="M134" s="4">
        <f t="shared" si="32"/>
        <v>4</v>
      </c>
      <c r="N134" s="2">
        <f t="shared" si="24"/>
        <v>23.52941176470588</v>
      </c>
      <c r="O134" s="198"/>
    </row>
    <row r="135" spans="1:16" x14ac:dyDescent="0.25">
      <c r="A135" s="230"/>
      <c r="B135" s="230"/>
      <c r="C135" s="230"/>
      <c r="D135" s="10">
        <v>14</v>
      </c>
      <c r="E135" s="5" t="s">
        <v>122</v>
      </c>
      <c r="F135" s="199">
        <v>30</v>
      </c>
      <c r="G135" s="59">
        <f t="shared" si="33"/>
        <v>27</v>
      </c>
      <c r="H135" s="149">
        <v>1</v>
      </c>
      <c r="I135" s="149">
        <v>6</v>
      </c>
      <c r="J135" s="149">
        <v>20</v>
      </c>
      <c r="K135" s="149">
        <v>0</v>
      </c>
      <c r="L135" s="149">
        <v>0</v>
      </c>
      <c r="M135" s="4">
        <f t="shared" si="32"/>
        <v>7</v>
      </c>
      <c r="N135" s="2">
        <f t="shared" si="24"/>
        <v>25.925925925925924</v>
      </c>
      <c r="O135" s="198"/>
    </row>
    <row r="136" spans="1:16" x14ac:dyDescent="0.25">
      <c r="A136" s="230"/>
      <c r="B136" s="230"/>
      <c r="C136" s="230"/>
      <c r="D136" s="10">
        <v>15</v>
      </c>
      <c r="E136" s="5" t="s">
        <v>123</v>
      </c>
      <c r="F136" s="199">
        <v>13</v>
      </c>
      <c r="G136" s="59">
        <f t="shared" si="33"/>
        <v>13</v>
      </c>
      <c r="H136" s="149">
        <v>0</v>
      </c>
      <c r="I136" s="149">
        <v>3</v>
      </c>
      <c r="J136" s="149">
        <v>10</v>
      </c>
      <c r="K136" s="149">
        <v>0</v>
      </c>
      <c r="L136" s="149">
        <v>0</v>
      </c>
      <c r="M136" s="4">
        <f t="shared" si="32"/>
        <v>3</v>
      </c>
      <c r="N136" s="2">
        <f t="shared" si="24"/>
        <v>23.076923076923077</v>
      </c>
      <c r="O136" s="198"/>
    </row>
    <row r="137" spans="1:16" x14ac:dyDescent="0.25">
      <c r="A137" s="228" t="s">
        <v>163</v>
      </c>
      <c r="B137" s="228"/>
      <c r="C137" s="228"/>
      <c r="D137" s="228"/>
      <c r="E137" s="228"/>
      <c r="F137" s="25">
        <f>SUM(F122:F136)</f>
        <v>469</v>
      </c>
      <c r="G137" s="31">
        <f>SUM(G122:G136)</f>
        <v>450</v>
      </c>
      <c r="H137" s="31">
        <f t="shared" ref="H137:K137" si="34">SUM(H122:H136)</f>
        <v>13</v>
      </c>
      <c r="I137" s="31">
        <f t="shared" si="34"/>
        <v>85</v>
      </c>
      <c r="J137" s="31">
        <f t="shared" si="34"/>
        <v>350</v>
      </c>
      <c r="K137" s="31">
        <f t="shared" si="34"/>
        <v>0</v>
      </c>
      <c r="L137" s="157">
        <f>SUM(L122:L136)</f>
        <v>2</v>
      </c>
      <c r="M137" s="150">
        <f t="shared" si="32"/>
        <v>98</v>
      </c>
      <c r="N137" s="27">
        <f t="shared" si="24"/>
        <v>21.777777777777775</v>
      </c>
    </row>
    <row r="138" spans="1:16" x14ac:dyDescent="0.25">
      <c r="A138" s="230">
        <v>11</v>
      </c>
      <c r="B138" s="230" t="s">
        <v>172</v>
      </c>
      <c r="C138" s="230" t="s">
        <v>173</v>
      </c>
      <c r="D138" s="10">
        <v>1</v>
      </c>
      <c r="E138" s="5" t="s">
        <v>124</v>
      </c>
      <c r="F138" s="199">
        <v>88</v>
      </c>
      <c r="G138" s="59">
        <f>H138+I138+J138+K138+L138</f>
        <v>86</v>
      </c>
      <c r="H138" s="149">
        <v>0</v>
      </c>
      <c r="I138" s="149">
        <v>2</v>
      </c>
      <c r="J138" s="149">
        <v>84</v>
      </c>
      <c r="K138" s="149">
        <v>0</v>
      </c>
      <c r="L138" s="149">
        <v>0</v>
      </c>
      <c r="M138" s="4">
        <f t="shared" si="28"/>
        <v>2</v>
      </c>
      <c r="N138" s="133">
        <f t="shared" si="24"/>
        <v>2.3255813953488373</v>
      </c>
    </row>
    <row r="139" spans="1:16" x14ac:dyDescent="0.25">
      <c r="A139" s="230"/>
      <c r="B139" s="230"/>
      <c r="C139" s="230"/>
      <c r="D139" s="10">
        <v>2</v>
      </c>
      <c r="E139" s="5" t="s">
        <v>125</v>
      </c>
      <c r="F139" s="199">
        <v>20</v>
      </c>
      <c r="G139" s="59">
        <f t="shared" ref="G139:G155" si="35">H139+I139+J139+K139+L139</f>
        <v>19</v>
      </c>
      <c r="H139" s="149">
        <v>1</v>
      </c>
      <c r="I139" s="149">
        <v>1</v>
      </c>
      <c r="J139" s="149">
        <v>17</v>
      </c>
      <c r="K139" s="149">
        <v>0</v>
      </c>
      <c r="L139" s="149">
        <v>0</v>
      </c>
      <c r="M139" s="4">
        <f t="shared" si="28"/>
        <v>2</v>
      </c>
      <c r="N139" s="147">
        <f t="shared" si="24"/>
        <v>10.526315789473683</v>
      </c>
    </row>
    <row r="140" spans="1:16" x14ac:dyDescent="0.25">
      <c r="A140" s="230"/>
      <c r="B140" s="230"/>
      <c r="C140" s="230"/>
      <c r="D140" s="10">
        <v>3</v>
      </c>
      <c r="E140" s="5" t="s">
        <v>126</v>
      </c>
      <c r="F140" s="199">
        <v>94</v>
      </c>
      <c r="G140" s="59">
        <f t="shared" si="35"/>
        <v>94</v>
      </c>
      <c r="H140" s="149">
        <v>1</v>
      </c>
      <c r="I140" s="149">
        <v>1</v>
      </c>
      <c r="J140" s="149">
        <v>91</v>
      </c>
      <c r="K140" s="149">
        <v>1</v>
      </c>
      <c r="L140" s="149">
        <v>0</v>
      </c>
      <c r="M140" s="4">
        <f>H140+I140</f>
        <v>2</v>
      </c>
      <c r="N140" s="2">
        <f t="shared" si="24"/>
        <v>2.1276595744680851</v>
      </c>
      <c r="P140">
        <f>F140-G140</f>
        <v>0</v>
      </c>
    </row>
    <row r="141" spans="1:16" x14ac:dyDescent="0.25">
      <c r="A141" s="230"/>
      <c r="B141" s="230"/>
      <c r="C141" s="230"/>
      <c r="D141" s="10">
        <v>4</v>
      </c>
      <c r="E141" s="5" t="s">
        <v>127</v>
      </c>
      <c r="F141" s="199">
        <v>47</v>
      </c>
      <c r="G141" s="59">
        <f t="shared" si="35"/>
        <v>47</v>
      </c>
      <c r="H141" s="149">
        <v>0</v>
      </c>
      <c r="I141" s="149">
        <v>1</v>
      </c>
      <c r="J141" s="149">
        <v>46</v>
      </c>
      <c r="K141" s="149">
        <v>0</v>
      </c>
      <c r="L141" s="149">
        <v>0</v>
      </c>
      <c r="M141" s="4">
        <f t="shared" si="28"/>
        <v>1</v>
      </c>
      <c r="N141" s="2">
        <f t="shared" si="24"/>
        <v>2.1276595744680851</v>
      </c>
    </row>
    <row r="142" spans="1:16" x14ac:dyDescent="0.25">
      <c r="A142" s="230"/>
      <c r="B142" s="230"/>
      <c r="C142" s="230"/>
      <c r="D142" s="10">
        <v>5</v>
      </c>
      <c r="E142" s="5" t="s">
        <v>128</v>
      </c>
      <c r="F142" s="199">
        <v>57</v>
      </c>
      <c r="G142" s="59">
        <f t="shared" si="35"/>
        <v>56</v>
      </c>
      <c r="H142" s="149">
        <v>0</v>
      </c>
      <c r="I142" s="149">
        <v>2</v>
      </c>
      <c r="J142" s="149">
        <v>54</v>
      </c>
      <c r="K142" s="149">
        <v>0</v>
      </c>
      <c r="L142" s="149">
        <v>0</v>
      </c>
      <c r="M142" s="4">
        <f t="shared" si="28"/>
        <v>2</v>
      </c>
      <c r="N142" s="2">
        <f t="shared" si="24"/>
        <v>3.5714285714285712</v>
      </c>
    </row>
    <row r="143" spans="1:16" x14ac:dyDescent="0.25">
      <c r="A143" s="230"/>
      <c r="B143" s="230"/>
      <c r="C143" s="230"/>
      <c r="D143" s="10">
        <v>6</v>
      </c>
      <c r="E143" s="5" t="s">
        <v>129</v>
      </c>
      <c r="F143" s="199">
        <v>30</v>
      </c>
      <c r="G143" s="59">
        <f t="shared" si="35"/>
        <v>30</v>
      </c>
      <c r="H143" s="149">
        <v>0</v>
      </c>
      <c r="I143" s="149">
        <v>0</v>
      </c>
      <c r="J143" s="149">
        <v>30</v>
      </c>
      <c r="K143" s="149">
        <v>0</v>
      </c>
      <c r="L143" s="149">
        <v>0</v>
      </c>
      <c r="M143" s="4">
        <f t="shared" si="28"/>
        <v>0</v>
      </c>
      <c r="N143" s="133">
        <f t="shared" si="24"/>
        <v>0</v>
      </c>
    </row>
    <row r="144" spans="1:16" x14ac:dyDescent="0.25">
      <c r="A144" s="230"/>
      <c r="B144" s="230"/>
      <c r="C144" s="230"/>
      <c r="D144" s="10">
        <v>7</v>
      </c>
      <c r="E144" s="5" t="s">
        <v>130</v>
      </c>
      <c r="F144" s="199">
        <v>32</v>
      </c>
      <c r="G144" s="59">
        <f t="shared" si="35"/>
        <v>32</v>
      </c>
      <c r="H144" s="149">
        <v>0</v>
      </c>
      <c r="I144" s="149">
        <v>1</v>
      </c>
      <c r="J144" s="149">
        <v>31</v>
      </c>
      <c r="K144" s="149">
        <v>0</v>
      </c>
      <c r="L144" s="149">
        <v>0</v>
      </c>
      <c r="M144" s="4">
        <f t="shared" si="28"/>
        <v>1</v>
      </c>
      <c r="N144" s="2">
        <f t="shared" ref="N144:N173" si="36">M144/G144*100</f>
        <v>3.125</v>
      </c>
    </row>
    <row r="145" spans="1:15" x14ac:dyDescent="0.25">
      <c r="A145" s="230"/>
      <c r="B145" s="230"/>
      <c r="C145" s="230"/>
      <c r="D145" s="10">
        <v>8</v>
      </c>
      <c r="E145" s="5" t="s">
        <v>131</v>
      </c>
      <c r="F145" s="199">
        <v>20</v>
      </c>
      <c r="G145" s="59">
        <f t="shared" si="35"/>
        <v>20</v>
      </c>
      <c r="H145" s="149">
        <v>0</v>
      </c>
      <c r="I145" s="149">
        <v>0</v>
      </c>
      <c r="J145" s="149">
        <v>20</v>
      </c>
      <c r="K145" s="149">
        <v>0</v>
      </c>
      <c r="L145" s="149">
        <v>0</v>
      </c>
      <c r="M145" s="4">
        <f t="shared" si="28"/>
        <v>0</v>
      </c>
      <c r="N145" s="133">
        <f t="shared" si="36"/>
        <v>0</v>
      </c>
    </row>
    <row r="146" spans="1:15" x14ac:dyDescent="0.25">
      <c r="A146" s="230"/>
      <c r="B146" s="230"/>
      <c r="C146" s="230"/>
      <c r="D146" s="10">
        <v>9</v>
      </c>
      <c r="E146" s="5" t="s">
        <v>132</v>
      </c>
      <c r="F146" s="199">
        <v>33</v>
      </c>
      <c r="G146" s="59">
        <f t="shared" si="35"/>
        <v>33</v>
      </c>
      <c r="H146" s="149">
        <v>0</v>
      </c>
      <c r="I146" s="149">
        <v>0</v>
      </c>
      <c r="J146" s="149">
        <v>33</v>
      </c>
      <c r="K146" s="149">
        <v>0</v>
      </c>
      <c r="L146" s="149">
        <v>0</v>
      </c>
      <c r="M146" s="4">
        <f t="shared" si="28"/>
        <v>0</v>
      </c>
      <c r="N146" s="133">
        <f t="shared" si="36"/>
        <v>0</v>
      </c>
    </row>
    <row r="147" spans="1:15" x14ac:dyDescent="0.25">
      <c r="A147" s="230"/>
      <c r="B147" s="230"/>
      <c r="C147" s="230"/>
      <c r="D147" s="10">
        <v>10</v>
      </c>
      <c r="E147" s="5" t="s">
        <v>133</v>
      </c>
      <c r="F147" s="199">
        <v>29</v>
      </c>
      <c r="G147" s="59">
        <f t="shared" si="35"/>
        <v>29</v>
      </c>
      <c r="H147" s="149">
        <v>0</v>
      </c>
      <c r="I147" s="149">
        <v>0</v>
      </c>
      <c r="J147" s="149">
        <v>29</v>
      </c>
      <c r="K147" s="149">
        <v>0</v>
      </c>
      <c r="L147" s="149">
        <v>0</v>
      </c>
      <c r="M147" s="4">
        <f t="shared" si="28"/>
        <v>0</v>
      </c>
      <c r="N147" s="133">
        <f t="shared" si="36"/>
        <v>0</v>
      </c>
    </row>
    <row r="148" spans="1:15" x14ac:dyDescent="0.25">
      <c r="A148" s="230"/>
      <c r="B148" s="230"/>
      <c r="C148" s="230"/>
      <c r="D148" s="10">
        <v>11</v>
      </c>
      <c r="E148" s="5" t="s">
        <v>134</v>
      </c>
      <c r="F148" s="199">
        <v>16</v>
      </c>
      <c r="G148" s="59">
        <f t="shared" si="35"/>
        <v>16</v>
      </c>
      <c r="H148" s="149">
        <v>0</v>
      </c>
      <c r="I148" s="149">
        <v>0</v>
      </c>
      <c r="J148" s="149">
        <v>16</v>
      </c>
      <c r="K148" s="149">
        <v>0</v>
      </c>
      <c r="L148" s="149">
        <v>0</v>
      </c>
      <c r="M148" s="4">
        <f t="shared" si="28"/>
        <v>0</v>
      </c>
      <c r="N148" s="133">
        <f t="shared" si="36"/>
        <v>0</v>
      </c>
      <c r="O148" s="153"/>
    </row>
    <row r="149" spans="1:15" x14ac:dyDescent="0.25">
      <c r="A149" s="230"/>
      <c r="B149" s="230"/>
      <c r="C149" s="230"/>
      <c r="D149" s="10">
        <v>12</v>
      </c>
      <c r="E149" s="5" t="s">
        <v>135</v>
      </c>
      <c r="F149" s="199">
        <v>20</v>
      </c>
      <c r="G149" s="59">
        <f t="shared" si="35"/>
        <v>20</v>
      </c>
      <c r="H149" s="149">
        <v>0</v>
      </c>
      <c r="I149" s="149">
        <v>2</v>
      </c>
      <c r="J149" s="149">
        <v>18</v>
      </c>
      <c r="K149" s="149">
        <v>0</v>
      </c>
      <c r="L149" s="149">
        <v>0</v>
      </c>
      <c r="M149" s="4">
        <f t="shared" si="28"/>
        <v>2</v>
      </c>
      <c r="N149" s="2">
        <f t="shared" si="36"/>
        <v>10</v>
      </c>
    </row>
    <row r="150" spans="1:15" x14ac:dyDescent="0.25">
      <c r="A150" s="230"/>
      <c r="B150" s="230"/>
      <c r="C150" s="230"/>
      <c r="D150" s="10">
        <v>13</v>
      </c>
      <c r="E150" s="5" t="s">
        <v>136</v>
      </c>
      <c r="F150" s="199">
        <v>19</v>
      </c>
      <c r="G150" s="59">
        <f t="shared" si="35"/>
        <v>19</v>
      </c>
      <c r="H150" s="149">
        <v>0</v>
      </c>
      <c r="I150" s="149">
        <v>1</v>
      </c>
      <c r="J150" s="149">
        <v>18</v>
      </c>
      <c r="K150" s="149">
        <v>0</v>
      </c>
      <c r="L150" s="149">
        <v>0</v>
      </c>
      <c r="M150" s="4">
        <f t="shared" si="28"/>
        <v>1</v>
      </c>
      <c r="N150" s="2">
        <f t="shared" si="36"/>
        <v>5.2631578947368416</v>
      </c>
    </row>
    <row r="151" spans="1:15" x14ac:dyDescent="0.25">
      <c r="A151" s="230"/>
      <c r="B151" s="230"/>
      <c r="C151" s="230"/>
      <c r="D151" s="10">
        <v>14</v>
      </c>
      <c r="E151" s="5" t="s">
        <v>137</v>
      </c>
      <c r="F151" s="199">
        <v>19</v>
      </c>
      <c r="G151" s="59">
        <f t="shared" si="35"/>
        <v>18</v>
      </c>
      <c r="H151" s="149">
        <v>0</v>
      </c>
      <c r="I151" s="149">
        <v>2</v>
      </c>
      <c r="J151" s="149">
        <v>15</v>
      </c>
      <c r="K151" s="149">
        <v>0</v>
      </c>
      <c r="L151" s="149">
        <v>1</v>
      </c>
      <c r="M151" s="4">
        <f t="shared" si="28"/>
        <v>2</v>
      </c>
      <c r="N151" s="2">
        <f t="shared" si="36"/>
        <v>11.111111111111111</v>
      </c>
    </row>
    <row r="152" spans="1:15" x14ac:dyDescent="0.25">
      <c r="A152" s="230"/>
      <c r="B152" s="230"/>
      <c r="C152" s="230"/>
      <c r="D152" s="10">
        <v>15</v>
      </c>
      <c r="E152" s="5" t="s">
        <v>138</v>
      </c>
      <c r="F152" s="199">
        <v>36</v>
      </c>
      <c r="G152" s="59">
        <f t="shared" si="35"/>
        <v>36</v>
      </c>
      <c r="H152" s="149">
        <v>0</v>
      </c>
      <c r="I152" s="149">
        <v>2</v>
      </c>
      <c r="J152" s="149">
        <v>34</v>
      </c>
      <c r="K152" s="149">
        <v>0</v>
      </c>
      <c r="L152" s="149">
        <v>0</v>
      </c>
      <c r="M152" s="4">
        <f t="shared" si="28"/>
        <v>2</v>
      </c>
      <c r="N152" s="2">
        <f t="shared" si="36"/>
        <v>5.5555555555555554</v>
      </c>
    </row>
    <row r="153" spans="1:15" x14ac:dyDescent="0.25">
      <c r="A153" s="230"/>
      <c r="B153" s="230"/>
      <c r="C153" s="230"/>
      <c r="D153" s="10">
        <v>16</v>
      </c>
      <c r="E153" s="5" t="s">
        <v>139</v>
      </c>
      <c r="F153" s="199">
        <v>22</v>
      </c>
      <c r="G153" s="59">
        <f t="shared" si="35"/>
        <v>22</v>
      </c>
      <c r="H153" s="149">
        <v>0</v>
      </c>
      <c r="I153" s="149">
        <v>0</v>
      </c>
      <c r="J153" s="149">
        <v>22</v>
      </c>
      <c r="K153" s="149">
        <v>0</v>
      </c>
      <c r="L153" s="149">
        <v>0</v>
      </c>
      <c r="M153" s="4">
        <f t="shared" si="28"/>
        <v>0</v>
      </c>
      <c r="N153" s="133">
        <f t="shared" si="36"/>
        <v>0</v>
      </c>
    </row>
    <row r="154" spans="1:15" x14ac:dyDescent="0.25">
      <c r="A154" s="230"/>
      <c r="B154" s="230"/>
      <c r="C154" s="230"/>
      <c r="D154" s="10">
        <v>17</v>
      </c>
      <c r="E154" s="5" t="s">
        <v>140</v>
      </c>
      <c r="F154" s="199">
        <v>12</v>
      </c>
      <c r="G154" s="59">
        <f t="shared" si="35"/>
        <v>12</v>
      </c>
      <c r="H154" s="149">
        <v>0</v>
      </c>
      <c r="I154" s="149">
        <v>0</v>
      </c>
      <c r="J154" s="149">
        <v>12</v>
      </c>
      <c r="K154" s="149">
        <v>0</v>
      </c>
      <c r="L154" s="149">
        <v>0</v>
      </c>
      <c r="M154" s="4">
        <f t="shared" si="28"/>
        <v>0</v>
      </c>
      <c r="N154" s="133">
        <f t="shared" si="36"/>
        <v>0</v>
      </c>
    </row>
    <row r="155" spans="1:15" x14ac:dyDescent="0.25">
      <c r="A155" s="230"/>
      <c r="B155" s="230"/>
      <c r="C155" s="230"/>
      <c r="D155" s="10">
        <v>18</v>
      </c>
      <c r="E155" s="5" t="s">
        <v>141</v>
      </c>
      <c r="F155" s="199">
        <v>17</v>
      </c>
      <c r="G155" s="59">
        <f t="shared" si="35"/>
        <v>17</v>
      </c>
      <c r="H155" s="149">
        <v>0</v>
      </c>
      <c r="I155" s="149">
        <v>2</v>
      </c>
      <c r="J155" s="149">
        <v>15</v>
      </c>
      <c r="K155" s="149">
        <v>0</v>
      </c>
      <c r="L155" s="149">
        <v>0</v>
      </c>
      <c r="M155" s="4">
        <f t="shared" si="28"/>
        <v>2</v>
      </c>
      <c r="N155" s="2">
        <f t="shared" si="36"/>
        <v>11.76470588235294</v>
      </c>
    </row>
    <row r="156" spans="1:15" ht="21" x14ac:dyDescent="0.35">
      <c r="A156" s="228" t="s">
        <v>163</v>
      </c>
      <c r="B156" s="228"/>
      <c r="C156" s="228"/>
      <c r="D156" s="228"/>
      <c r="E156" s="228"/>
      <c r="F156" s="148">
        <f>SUM(F138:F155)</f>
        <v>611</v>
      </c>
      <c r="G156" s="31">
        <f>SUM(G138:G155)</f>
        <v>606</v>
      </c>
      <c r="H156" s="31">
        <f t="shared" ref="H156:M156" si="37">SUM(H138:H155)</f>
        <v>2</v>
      </c>
      <c r="I156" s="31">
        <f t="shared" si="37"/>
        <v>17</v>
      </c>
      <c r="J156" s="31">
        <f t="shared" si="37"/>
        <v>585</v>
      </c>
      <c r="K156" s="31">
        <f t="shared" si="37"/>
        <v>1</v>
      </c>
      <c r="L156" s="157">
        <f>SUM(L138:L155)</f>
        <v>1</v>
      </c>
      <c r="M156" s="103">
        <f t="shared" si="37"/>
        <v>19</v>
      </c>
      <c r="N156" s="27">
        <f>M156/G156*100</f>
        <v>3.1353135313531353</v>
      </c>
    </row>
    <row r="157" spans="1:15" x14ac:dyDescent="0.25">
      <c r="A157" s="229">
        <v>12</v>
      </c>
      <c r="B157" s="230" t="s">
        <v>174</v>
      </c>
      <c r="C157" s="230" t="s">
        <v>175</v>
      </c>
      <c r="D157" s="10">
        <v>1</v>
      </c>
      <c r="E157" s="5" t="s">
        <v>142</v>
      </c>
      <c r="F157" s="199">
        <v>79</v>
      </c>
      <c r="G157" s="59">
        <f>H157+I157+J157+K157+L157</f>
        <v>73</v>
      </c>
      <c r="H157" s="149">
        <v>0</v>
      </c>
      <c r="I157" s="149">
        <v>11</v>
      </c>
      <c r="J157" s="149">
        <v>62</v>
      </c>
      <c r="K157" s="149">
        <v>0</v>
      </c>
      <c r="L157" s="149">
        <v>0</v>
      </c>
      <c r="M157" s="4">
        <f>H157+I157</f>
        <v>11</v>
      </c>
      <c r="N157" s="2">
        <f t="shared" si="36"/>
        <v>15.068493150684931</v>
      </c>
    </row>
    <row r="158" spans="1:15" x14ac:dyDescent="0.25">
      <c r="A158" s="229"/>
      <c r="B158" s="230"/>
      <c r="C158" s="230"/>
      <c r="D158" s="10">
        <v>2</v>
      </c>
      <c r="E158" s="5" t="s">
        <v>143</v>
      </c>
      <c r="F158" s="199">
        <v>54</v>
      </c>
      <c r="G158" s="59">
        <f t="shared" ref="G158:G173" si="38">H158+I158+J158+K158+L158</f>
        <v>54</v>
      </c>
      <c r="H158" s="149">
        <v>1</v>
      </c>
      <c r="I158" s="149">
        <v>8</v>
      </c>
      <c r="J158" s="149">
        <v>45</v>
      </c>
      <c r="K158" s="149">
        <v>0</v>
      </c>
      <c r="L158" s="149">
        <v>0</v>
      </c>
      <c r="M158" s="4">
        <f t="shared" si="28"/>
        <v>9</v>
      </c>
      <c r="N158" s="2">
        <f t="shared" si="36"/>
        <v>16.666666666666664</v>
      </c>
    </row>
    <row r="159" spans="1:15" x14ac:dyDescent="0.25">
      <c r="A159" s="229"/>
      <c r="B159" s="230"/>
      <c r="C159" s="230"/>
      <c r="D159" s="10">
        <v>3</v>
      </c>
      <c r="E159" s="5" t="s">
        <v>144</v>
      </c>
      <c r="F159" s="199">
        <v>51</v>
      </c>
      <c r="G159" s="59">
        <f t="shared" si="38"/>
        <v>45</v>
      </c>
      <c r="H159" s="149">
        <v>1</v>
      </c>
      <c r="I159" s="149">
        <v>3</v>
      </c>
      <c r="J159" s="149">
        <v>41</v>
      </c>
      <c r="K159" s="149">
        <v>0</v>
      </c>
      <c r="L159" s="149">
        <v>0</v>
      </c>
      <c r="M159" s="4">
        <f t="shared" si="28"/>
        <v>4</v>
      </c>
      <c r="N159" s="2">
        <f t="shared" si="36"/>
        <v>8.8888888888888893</v>
      </c>
    </row>
    <row r="160" spans="1:15" x14ac:dyDescent="0.25">
      <c r="A160" s="229"/>
      <c r="B160" s="230"/>
      <c r="C160" s="230"/>
      <c r="D160" s="10">
        <v>4</v>
      </c>
      <c r="E160" s="5" t="s">
        <v>145</v>
      </c>
      <c r="F160" s="199">
        <v>38</v>
      </c>
      <c r="G160" s="59">
        <f t="shared" si="38"/>
        <v>36</v>
      </c>
      <c r="H160" s="149">
        <v>1</v>
      </c>
      <c r="I160" s="149">
        <v>3</v>
      </c>
      <c r="J160" s="149">
        <v>32</v>
      </c>
      <c r="K160" s="149">
        <v>0</v>
      </c>
      <c r="L160" s="149">
        <v>0</v>
      </c>
      <c r="M160" s="4">
        <f t="shared" si="28"/>
        <v>4</v>
      </c>
      <c r="N160" s="2">
        <f t="shared" si="36"/>
        <v>11.111111111111111</v>
      </c>
    </row>
    <row r="161" spans="1:15" x14ac:dyDescent="0.25">
      <c r="A161" s="229"/>
      <c r="B161" s="230"/>
      <c r="C161" s="230"/>
      <c r="D161" s="10">
        <v>5</v>
      </c>
      <c r="E161" s="5" t="s">
        <v>146</v>
      </c>
      <c r="F161" s="199">
        <v>11</v>
      </c>
      <c r="G161" s="59">
        <f t="shared" si="38"/>
        <v>11</v>
      </c>
      <c r="H161" s="149">
        <v>0</v>
      </c>
      <c r="I161" s="149">
        <v>0</v>
      </c>
      <c r="J161" s="149">
        <v>11</v>
      </c>
      <c r="K161" s="149">
        <v>0</v>
      </c>
      <c r="L161" s="149">
        <v>0</v>
      </c>
      <c r="M161" s="4">
        <f t="shared" si="28"/>
        <v>0</v>
      </c>
      <c r="N161" s="133">
        <f t="shared" si="36"/>
        <v>0</v>
      </c>
    </row>
    <row r="162" spans="1:15" x14ac:dyDescent="0.25">
      <c r="A162" s="229"/>
      <c r="B162" s="230"/>
      <c r="C162" s="230"/>
      <c r="D162" s="10">
        <v>6</v>
      </c>
      <c r="E162" s="5" t="s">
        <v>147</v>
      </c>
      <c r="F162" s="199">
        <v>25</v>
      </c>
      <c r="G162" s="59">
        <f t="shared" si="38"/>
        <v>23</v>
      </c>
      <c r="H162" s="149">
        <v>1</v>
      </c>
      <c r="I162" s="149">
        <v>3</v>
      </c>
      <c r="J162" s="149">
        <v>19</v>
      </c>
      <c r="K162" s="149">
        <v>0</v>
      </c>
      <c r="L162" s="149">
        <v>0</v>
      </c>
      <c r="M162" s="4">
        <f t="shared" si="28"/>
        <v>4</v>
      </c>
      <c r="N162" s="2">
        <f t="shared" si="36"/>
        <v>17.391304347826086</v>
      </c>
    </row>
    <row r="163" spans="1:15" x14ac:dyDescent="0.25">
      <c r="A163" s="229"/>
      <c r="B163" s="230"/>
      <c r="C163" s="230"/>
      <c r="D163" s="10">
        <v>7</v>
      </c>
      <c r="E163" s="5" t="s">
        <v>148</v>
      </c>
      <c r="F163" s="199">
        <v>59</v>
      </c>
      <c r="G163" s="59">
        <f t="shared" si="38"/>
        <v>58</v>
      </c>
      <c r="H163" s="149">
        <v>0</v>
      </c>
      <c r="I163" s="149">
        <v>8</v>
      </c>
      <c r="J163" s="149">
        <v>50</v>
      </c>
      <c r="K163" s="149">
        <v>0</v>
      </c>
      <c r="L163" s="149">
        <v>0</v>
      </c>
      <c r="M163" s="4">
        <f t="shared" ref="M163:M173" si="39">H163+I163</f>
        <v>8</v>
      </c>
      <c r="N163" s="2">
        <f t="shared" si="36"/>
        <v>13.793103448275861</v>
      </c>
    </row>
    <row r="164" spans="1:15" x14ac:dyDescent="0.25">
      <c r="A164" s="229"/>
      <c r="B164" s="230"/>
      <c r="C164" s="230"/>
      <c r="D164" s="10">
        <v>8</v>
      </c>
      <c r="E164" s="5" t="s">
        <v>149</v>
      </c>
      <c r="F164" s="199">
        <v>28</v>
      </c>
      <c r="G164" s="59">
        <f t="shared" si="38"/>
        <v>28</v>
      </c>
      <c r="H164" s="149">
        <v>0</v>
      </c>
      <c r="I164" s="149">
        <v>3</v>
      </c>
      <c r="J164" s="149">
        <v>25</v>
      </c>
      <c r="K164" s="149">
        <v>0</v>
      </c>
      <c r="L164" s="149">
        <v>0</v>
      </c>
      <c r="M164" s="4">
        <f t="shared" si="39"/>
        <v>3</v>
      </c>
      <c r="N164" s="2">
        <f t="shared" si="36"/>
        <v>10.714285714285714</v>
      </c>
    </row>
    <row r="165" spans="1:15" x14ac:dyDescent="0.25">
      <c r="A165" s="229"/>
      <c r="B165" s="230"/>
      <c r="C165" s="230"/>
      <c r="D165" s="10">
        <v>9</v>
      </c>
      <c r="E165" s="5" t="s">
        <v>150</v>
      </c>
      <c r="F165" s="199">
        <v>20</v>
      </c>
      <c r="G165" s="59">
        <f t="shared" si="38"/>
        <v>20</v>
      </c>
      <c r="H165" s="149">
        <v>1</v>
      </c>
      <c r="I165" s="149">
        <v>3</v>
      </c>
      <c r="J165" s="149">
        <v>16</v>
      </c>
      <c r="K165" s="149">
        <v>0</v>
      </c>
      <c r="L165" s="149">
        <v>0</v>
      </c>
      <c r="M165" s="4">
        <f t="shared" si="39"/>
        <v>4</v>
      </c>
      <c r="N165" s="2">
        <f t="shared" si="36"/>
        <v>20</v>
      </c>
      <c r="O165" s="153"/>
    </row>
    <row r="166" spans="1:15" x14ac:dyDescent="0.25">
      <c r="A166" s="229"/>
      <c r="B166" s="230"/>
      <c r="C166" s="230"/>
      <c r="D166" s="10">
        <v>10</v>
      </c>
      <c r="E166" s="5" t="s">
        <v>151</v>
      </c>
      <c r="F166" s="199">
        <v>40</v>
      </c>
      <c r="G166" s="59">
        <f t="shared" si="38"/>
        <v>35</v>
      </c>
      <c r="H166" s="149">
        <v>0</v>
      </c>
      <c r="I166" s="149">
        <v>5</v>
      </c>
      <c r="J166" s="149">
        <v>30</v>
      </c>
      <c r="K166" s="149">
        <v>0</v>
      </c>
      <c r="L166" s="149">
        <v>0</v>
      </c>
      <c r="M166" s="4">
        <f t="shared" si="39"/>
        <v>5</v>
      </c>
      <c r="N166" s="2">
        <f t="shared" si="36"/>
        <v>14.285714285714285</v>
      </c>
    </row>
    <row r="167" spans="1:15" x14ac:dyDescent="0.25">
      <c r="A167" s="229"/>
      <c r="B167" s="230"/>
      <c r="C167" s="230"/>
      <c r="D167" s="10">
        <v>11</v>
      </c>
      <c r="E167" s="5" t="s">
        <v>152</v>
      </c>
      <c r="F167" s="199">
        <v>31</v>
      </c>
      <c r="G167" s="59">
        <f t="shared" si="38"/>
        <v>29</v>
      </c>
      <c r="H167" s="149">
        <v>0</v>
      </c>
      <c r="I167" s="149">
        <v>2</v>
      </c>
      <c r="J167" s="149">
        <v>27</v>
      </c>
      <c r="K167" s="149">
        <v>0</v>
      </c>
      <c r="L167" s="149">
        <v>0</v>
      </c>
      <c r="M167" s="4">
        <f t="shared" si="39"/>
        <v>2</v>
      </c>
      <c r="N167" s="2">
        <f t="shared" si="36"/>
        <v>6.8965517241379306</v>
      </c>
    </row>
    <row r="168" spans="1:15" x14ac:dyDescent="0.25">
      <c r="A168" s="229"/>
      <c r="B168" s="230"/>
      <c r="C168" s="230"/>
      <c r="D168" s="10">
        <v>12</v>
      </c>
      <c r="E168" s="5" t="s">
        <v>153</v>
      </c>
      <c r="F168" s="199">
        <v>55</v>
      </c>
      <c r="G168" s="59">
        <f t="shared" si="38"/>
        <v>50</v>
      </c>
      <c r="H168" s="149">
        <v>1</v>
      </c>
      <c r="I168" s="149">
        <v>7</v>
      </c>
      <c r="J168" s="149">
        <v>42</v>
      </c>
      <c r="K168" s="149">
        <v>0</v>
      </c>
      <c r="L168" s="149">
        <v>0</v>
      </c>
      <c r="M168" s="4">
        <f t="shared" si="39"/>
        <v>8</v>
      </c>
      <c r="N168" s="2">
        <f t="shared" si="36"/>
        <v>16</v>
      </c>
    </row>
    <row r="169" spans="1:15" x14ac:dyDescent="0.25">
      <c r="A169" s="229"/>
      <c r="B169" s="230"/>
      <c r="C169" s="230"/>
      <c r="D169" s="10">
        <v>13</v>
      </c>
      <c r="E169" s="5" t="s">
        <v>154</v>
      </c>
      <c r="F169" s="199">
        <v>77</v>
      </c>
      <c r="G169" s="59">
        <f t="shared" si="38"/>
        <v>65</v>
      </c>
      <c r="H169" s="149">
        <v>2</v>
      </c>
      <c r="I169" s="149">
        <v>3</v>
      </c>
      <c r="J169" s="149">
        <v>58</v>
      </c>
      <c r="K169" s="149">
        <v>0</v>
      </c>
      <c r="L169" s="149">
        <v>2</v>
      </c>
      <c r="M169" s="4">
        <f t="shared" si="39"/>
        <v>5</v>
      </c>
      <c r="N169" s="2">
        <f t="shared" si="36"/>
        <v>7.6923076923076925</v>
      </c>
    </row>
    <row r="170" spans="1:15" x14ac:dyDescent="0.25">
      <c r="A170" s="229"/>
      <c r="B170" s="230"/>
      <c r="C170" s="230"/>
      <c r="D170" s="10">
        <v>14</v>
      </c>
      <c r="E170" s="5" t="s">
        <v>155</v>
      </c>
      <c r="F170" s="199">
        <v>16</v>
      </c>
      <c r="G170" s="59">
        <f t="shared" si="38"/>
        <v>16</v>
      </c>
      <c r="H170" s="149">
        <v>0</v>
      </c>
      <c r="I170" s="149">
        <v>1</v>
      </c>
      <c r="J170" s="149">
        <v>15</v>
      </c>
      <c r="K170" s="149">
        <v>0</v>
      </c>
      <c r="L170" s="149">
        <v>0</v>
      </c>
      <c r="M170" s="4">
        <f t="shared" si="39"/>
        <v>1</v>
      </c>
      <c r="N170" s="147">
        <f t="shared" si="36"/>
        <v>6.25</v>
      </c>
    </row>
    <row r="171" spans="1:15" x14ac:dyDescent="0.25">
      <c r="A171" s="229"/>
      <c r="B171" s="230"/>
      <c r="C171" s="230"/>
      <c r="D171" s="10">
        <v>15</v>
      </c>
      <c r="E171" s="5" t="s">
        <v>156</v>
      </c>
      <c r="F171" s="199">
        <v>27</v>
      </c>
      <c r="G171" s="59">
        <f t="shared" si="38"/>
        <v>25</v>
      </c>
      <c r="H171" s="149">
        <v>0</v>
      </c>
      <c r="I171" s="149">
        <v>2</v>
      </c>
      <c r="J171" s="149">
        <v>23</v>
      </c>
      <c r="K171" s="149">
        <v>0</v>
      </c>
      <c r="L171" s="149">
        <v>0</v>
      </c>
      <c r="M171" s="4">
        <f>H171+I171</f>
        <v>2</v>
      </c>
      <c r="N171" s="147">
        <f t="shared" si="36"/>
        <v>8</v>
      </c>
    </row>
    <row r="172" spans="1:15" x14ac:dyDescent="0.25">
      <c r="A172" s="229"/>
      <c r="B172" s="230"/>
      <c r="C172" s="230"/>
      <c r="D172" s="10">
        <v>16</v>
      </c>
      <c r="E172" s="5" t="s">
        <v>157</v>
      </c>
      <c r="F172" s="199">
        <v>27</v>
      </c>
      <c r="G172" s="59">
        <f t="shared" si="38"/>
        <v>26</v>
      </c>
      <c r="H172" s="149">
        <v>1</v>
      </c>
      <c r="I172" s="149">
        <v>3</v>
      </c>
      <c r="J172" s="149">
        <v>22</v>
      </c>
      <c r="K172" s="149">
        <v>0</v>
      </c>
      <c r="L172" s="149">
        <v>0</v>
      </c>
      <c r="M172" s="4">
        <f t="shared" si="39"/>
        <v>4</v>
      </c>
      <c r="N172" s="2">
        <f t="shared" si="36"/>
        <v>15.384615384615385</v>
      </c>
    </row>
    <row r="173" spans="1:15" x14ac:dyDescent="0.25">
      <c r="A173" s="229"/>
      <c r="B173" s="230"/>
      <c r="C173" s="230"/>
      <c r="D173" s="10">
        <v>17</v>
      </c>
      <c r="E173" s="5" t="s">
        <v>158</v>
      </c>
      <c r="F173" s="199">
        <v>24</v>
      </c>
      <c r="G173" s="59">
        <f t="shared" si="38"/>
        <v>23</v>
      </c>
      <c r="H173" s="149">
        <v>0</v>
      </c>
      <c r="I173" s="149">
        <v>5</v>
      </c>
      <c r="J173" s="149">
        <v>18</v>
      </c>
      <c r="K173" s="149">
        <v>0</v>
      </c>
      <c r="L173" s="149">
        <v>0</v>
      </c>
      <c r="M173" s="4">
        <f t="shared" si="39"/>
        <v>5</v>
      </c>
      <c r="N173" s="2">
        <f t="shared" si="36"/>
        <v>21.739130434782609</v>
      </c>
    </row>
    <row r="174" spans="1:15" x14ac:dyDescent="0.25">
      <c r="A174" s="228" t="s">
        <v>163</v>
      </c>
      <c r="B174" s="228"/>
      <c r="C174" s="228"/>
      <c r="D174" s="228"/>
      <c r="E174" s="228"/>
      <c r="F174" s="25">
        <f>SUM(F157:F173)</f>
        <v>662</v>
      </c>
      <c r="G174" s="103">
        <f>SUM(G157:G173)</f>
        <v>617</v>
      </c>
      <c r="H174" s="103">
        <f t="shared" ref="H174:M174" si="40">SUM(H157:H173)</f>
        <v>9</v>
      </c>
      <c r="I174" s="103">
        <f t="shared" si="40"/>
        <v>70</v>
      </c>
      <c r="J174" s="103">
        <f t="shared" si="40"/>
        <v>536</v>
      </c>
      <c r="K174" s="103">
        <f t="shared" si="40"/>
        <v>0</v>
      </c>
      <c r="L174" s="158">
        <f>SUM(L157:L173)</f>
        <v>2</v>
      </c>
      <c r="M174" s="103">
        <f t="shared" si="40"/>
        <v>79</v>
      </c>
      <c r="N174" s="27">
        <f>M174/G174*100</f>
        <v>12.80388978930308</v>
      </c>
    </row>
    <row r="175" spans="1:15" ht="15.75" x14ac:dyDescent="0.25">
      <c r="A175" s="226" t="s">
        <v>176</v>
      </c>
      <c r="B175" s="226"/>
      <c r="C175" s="226"/>
      <c r="D175" s="226"/>
      <c r="E175" s="226"/>
      <c r="F175" s="16">
        <f>F174+F156+F137+F121+F105+F95+F76+F64+F55+F44+F30+F19</f>
        <v>7908</v>
      </c>
      <c r="G175" s="16">
        <f>G174+G156+G137+G121+G105+G95+G76+G64+G55+G44+G30+G19</f>
        <v>7546</v>
      </c>
      <c r="H175" s="16">
        <f>H174+H156+H137+H121+H105+H95+H76+H64+H55+H44+H30+H19</f>
        <v>121</v>
      </c>
      <c r="I175" s="16">
        <f t="shared" ref="I175:L175" si="41">I174+I156+I137+I121+I105+I95+I76+I64+I55+I44+I30+I19</f>
        <v>702</v>
      </c>
      <c r="J175" s="16">
        <f t="shared" si="41"/>
        <v>6698</v>
      </c>
      <c r="K175" s="16">
        <f t="shared" si="41"/>
        <v>1</v>
      </c>
      <c r="L175" s="16">
        <f t="shared" si="41"/>
        <v>24</v>
      </c>
      <c r="M175" s="16">
        <f>M174+M156+M137+M121+M105+M95+M76+M64+M55+M44+M30+M19</f>
        <v>823</v>
      </c>
      <c r="N175" s="3">
        <f>M175/G175*100</f>
        <v>10.906440498277233</v>
      </c>
      <c r="O175" s="155"/>
    </row>
    <row r="176" spans="1:15" x14ac:dyDescent="0.25">
      <c r="H176"/>
      <c r="I176"/>
      <c r="J176"/>
      <c r="K176"/>
      <c r="L176"/>
    </row>
    <row r="177" spans="7:11" x14ac:dyDescent="0.25">
      <c r="G177" s="224" t="s">
        <v>254</v>
      </c>
      <c r="H177" s="224"/>
      <c r="I177" s="224"/>
      <c r="J177" s="224"/>
      <c r="K177" s="224"/>
    </row>
    <row r="178" spans="7:11" x14ac:dyDescent="0.25">
      <c r="G178" s="224" t="s">
        <v>252</v>
      </c>
      <c r="H178" s="224"/>
      <c r="I178" s="224"/>
      <c r="J178" s="224"/>
      <c r="K178" s="224"/>
    </row>
    <row r="179" spans="7:11" x14ac:dyDescent="0.25">
      <c r="G179" s="224" t="s">
        <v>222</v>
      </c>
      <c r="H179" s="224"/>
      <c r="I179" s="224"/>
      <c r="J179" s="224"/>
      <c r="K179" s="224"/>
    </row>
    <row r="183" spans="7:11" x14ac:dyDescent="0.25">
      <c r="G183" s="224" t="s">
        <v>241</v>
      </c>
      <c r="H183" s="224"/>
      <c r="I183" s="224"/>
      <c r="J183" s="224"/>
      <c r="K183" s="224"/>
    </row>
    <row r="184" spans="7:11" x14ac:dyDescent="0.25">
      <c r="G184" s="224" t="s">
        <v>243</v>
      </c>
      <c r="H184" s="224"/>
      <c r="I184" s="224"/>
      <c r="J184" s="224"/>
      <c r="K184" s="224"/>
    </row>
    <row r="185" spans="7:11" x14ac:dyDescent="0.25">
      <c r="G185" s="224" t="s">
        <v>242</v>
      </c>
      <c r="H185" s="224"/>
      <c r="I185" s="224"/>
      <c r="J185" s="224"/>
      <c r="K185" s="224"/>
    </row>
    <row r="226" spans="6:6" x14ac:dyDescent="0.25">
      <c r="F226">
        <f>STUNTING!F15</f>
        <v>65</v>
      </c>
    </row>
  </sheetData>
  <mergeCells count="65">
    <mergeCell ref="G178:K178"/>
    <mergeCell ref="G179:K179"/>
    <mergeCell ref="G183:K183"/>
    <mergeCell ref="G184:K184"/>
    <mergeCell ref="G185:K185"/>
    <mergeCell ref="A77:E77"/>
    <mergeCell ref="C19:E19"/>
    <mergeCell ref="B9:B29"/>
    <mergeCell ref="C30:E30"/>
    <mergeCell ref="B32:B55"/>
    <mergeCell ref="B57:B76"/>
    <mergeCell ref="C65:C75"/>
    <mergeCell ref="A65:A75"/>
    <mergeCell ref="C20:C29"/>
    <mergeCell ref="A31:E31"/>
    <mergeCell ref="A56:E56"/>
    <mergeCell ref="A45:A54"/>
    <mergeCell ref="C45:C54"/>
    <mergeCell ref="C57:C63"/>
    <mergeCell ref="A57:A63"/>
    <mergeCell ref="A32:A43"/>
    <mergeCell ref="N6:N7"/>
    <mergeCell ref="A1:N1"/>
    <mergeCell ref="A2:N2"/>
    <mergeCell ref="A3:N3"/>
    <mergeCell ref="A4:N4"/>
    <mergeCell ref="A6:A7"/>
    <mergeCell ref="B6:B7"/>
    <mergeCell ref="C6:C7"/>
    <mergeCell ref="G6:G7"/>
    <mergeCell ref="D6:E7"/>
    <mergeCell ref="F6:F7"/>
    <mergeCell ref="M6:M7"/>
    <mergeCell ref="H6:L6"/>
    <mergeCell ref="A137:E137"/>
    <mergeCell ref="A122:A136"/>
    <mergeCell ref="B122:B136"/>
    <mergeCell ref="C122:C136"/>
    <mergeCell ref="A121:E121"/>
    <mergeCell ref="B106:B120"/>
    <mergeCell ref="C106:C120"/>
    <mergeCell ref="A95:E95"/>
    <mergeCell ref="A78:A94"/>
    <mergeCell ref="B78:B94"/>
    <mergeCell ref="C78:C94"/>
    <mergeCell ref="A105:E105"/>
    <mergeCell ref="A96:A104"/>
    <mergeCell ref="B96:B104"/>
    <mergeCell ref="C96:C104"/>
    <mergeCell ref="G177:K177"/>
    <mergeCell ref="C32:C43"/>
    <mergeCell ref="D8:E8"/>
    <mergeCell ref="A175:E175"/>
    <mergeCell ref="A174:E174"/>
    <mergeCell ref="A157:A173"/>
    <mergeCell ref="B157:B173"/>
    <mergeCell ref="C157:C173"/>
    <mergeCell ref="A156:E156"/>
    <mergeCell ref="A138:A155"/>
    <mergeCell ref="B138:B155"/>
    <mergeCell ref="C138:C155"/>
    <mergeCell ref="C9:C18"/>
    <mergeCell ref="A9:A18"/>
    <mergeCell ref="A20:A29"/>
    <mergeCell ref="A106:A120"/>
  </mergeCells>
  <printOptions horizontalCentered="1"/>
  <pageMargins left="0" right="0" top="0.25" bottom="0" header="0.31496062992126" footer="0.31496062992126"/>
  <pageSetup paperSize="5" scale="65" orientation="portrait" horizontalDpi="360" verticalDpi="360" r:id="rId1"/>
  <rowBreaks count="2" manualBreakCount="2">
    <brk id="56" max="16383" man="1"/>
    <brk id="137" max="16383" man="1"/>
  </rowBreaks>
  <colBreaks count="1" manualBreakCount="1">
    <brk id="14" max="22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EDA4B-A877-4788-A8CA-D2A7F40D0A32}">
  <dimension ref="A1:N35"/>
  <sheetViews>
    <sheetView topLeftCell="A6" workbookViewId="0">
      <selection activeCell="P25" sqref="P25"/>
    </sheetView>
  </sheetViews>
  <sheetFormatPr defaultRowHeight="15" x14ac:dyDescent="0.25"/>
  <cols>
    <col min="5" max="5" width="20.140625" customWidth="1"/>
  </cols>
  <sheetData>
    <row r="1" spans="1:14" ht="15.75" x14ac:dyDescent="0.25">
      <c r="A1" s="252" t="s">
        <v>159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</row>
    <row r="2" spans="1:14" ht="15.75" x14ac:dyDescent="0.25">
      <c r="A2" s="252" t="s">
        <v>162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</row>
    <row r="3" spans="1:14" ht="15.75" x14ac:dyDescent="0.25">
      <c r="A3" s="252" t="s">
        <v>160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</row>
    <row r="4" spans="1:14" ht="15.75" x14ac:dyDescent="0.25">
      <c r="A4" s="252" t="str">
        <f>STUNTING!A4</f>
        <v>PERIODE  SEPTEMBER  2025</v>
      </c>
      <c r="B4" s="252"/>
      <c r="C4" s="252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</row>
    <row r="5" spans="1:14" x14ac:dyDescent="0.25">
      <c r="A5" s="13"/>
      <c r="B5" s="13"/>
      <c r="C5" s="13"/>
      <c r="D5" s="13"/>
      <c r="E5" s="13"/>
      <c r="F5" s="13"/>
      <c r="G5" s="17"/>
      <c r="H5" s="17"/>
      <c r="I5" s="17"/>
      <c r="J5" s="17"/>
      <c r="K5" s="17"/>
      <c r="L5" s="17"/>
      <c r="M5" s="17"/>
      <c r="N5" s="13"/>
    </row>
    <row r="6" spans="1:14" x14ac:dyDescent="0.25">
      <c r="A6" s="253" t="s">
        <v>187</v>
      </c>
      <c r="B6" s="253" t="s">
        <v>188</v>
      </c>
      <c r="C6" s="253" t="s">
        <v>189</v>
      </c>
      <c r="D6" s="253" t="s">
        <v>190</v>
      </c>
      <c r="E6" s="253"/>
      <c r="F6" s="254" t="s">
        <v>186</v>
      </c>
      <c r="G6" s="247" t="s">
        <v>192</v>
      </c>
      <c r="H6" s="256" t="s">
        <v>191</v>
      </c>
      <c r="I6" s="257"/>
      <c r="J6" s="257"/>
      <c r="K6" s="257"/>
      <c r="L6" s="258"/>
      <c r="M6" s="247" t="s">
        <v>178</v>
      </c>
      <c r="N6" s="249" t="s">
        <v>179</v>
      </c>
    </row>
    <row r="7" spans="1:14" ht="30" x14ac:dyDescent="0.25">
      <c r="A7" s="253"/>
      <c r="B7" s="253"/>
      <c r="C7" s="253"/>
      <c r="D7" s="253"/>
      <c r="E7" s="253"/>
      <c r="F7" s="255"/>
      <c r="G7" s="248"/>
      <c r="H7" s="111" t="s">
        <v>0</v>
      </c>
      <c r="I7" s="112" t="s">
        <v>1</v>
      </c>
      <c r="J7" s="111" t="s">
        <v>180</v>
      </c>
      <c r="K7" s="111" t="s">
        <v>181</v>
      </c>
      <c r="L7" s="174" t="s">
        <v>244</v>
      </c>
      <c r="M7" s="248"/>
      <c r="N7" s="250"/>
    </row>
    <row r="8" spans="1:14" x14ac:dyDescent="0.25">
      <c r="A8" s="114">
        <v>1</v>
      </c>
      <c r="B8" s="114">
        <v>2</v>
      </c>
      <c r="C8" s="114">
        <v>3</v>
      </c>
      <c r="D8" s="251">
        <v>4</v>
      </c>
      <c r="E8" s="251"/>
      <c r="F8" s="114">
        <v>5</v>
      </c>
      <c r="G8" s="114">
        <v>6</v>
      </c>
      <c r="H8" s="114">
        <v>7</v>
      </c>
      <c r="I8" s="114">
        <v>8</v>
      </c>
      <c r="J8" s="114">
        <v>9</v>
      </c>
      <c r="K8" s="114">
        <v>10</v>
      </c>
      <c r="L8" s="162">
        <v>11</v>
      </c>
      <c r="M8" s="114" t="s">
        <v>245</v>
      </c>
      <c r="N8" s="114" t="s">
        <v>246</v>
      </c>
    </row>
    <row r="9" spans="1:14" x14ac:dyDescent="0.25">
      <c r="A9" s="131">
        <v>1</v>
      </c>
      <c r="B9" s="217"/>
      <c r="C9" s="90" t="s">
        <v>218</v>
      </c>
      <c r="D9" s="90"/>
      <c r="E9" s="90"/>
      <c r="F9" s="98">
        <f>UNDERWEIGHT!F19</f>
        <v>710</v>
      </c>
      <c r="G9" s="98">
        <f>UNDERWEIGHT!G19</f>
        <v>691</v>
      </c>
      <c r="H9" s="98">
        <f>UNDERWEIGHT!H19</f>
        <v>10</v>
      </c>
      <c r="I9" s="98">
        <f>UNDERWEIGHT!I19</f>
        <v>37</v>
      </c>
      <c r="J9" s="98">
        <f>UNDERWEIGHT!J19</f>
        <v>641</v>
      </c>
      <c r="K9" s="98">
        <f>UNDERWEIGHT!K19</f>
        <v>3</v>
      </c>
      <c r="L9" s="172">
        <f>UNDERWEIGHT!L19</f>
        <v>0</v>
      </c>
      <c r="M9" s="98">
        <f>UNDERWEIGHT!M19</f>
        <v>47</v>
      </c>
      <c r="N9" s="95">
        <f t="shared" ref="N9:N24" si="0">M9/G9*100</f>
        <v>6.8017366136034738</v>
      </c>
    </row>
    <row r="10" spans="1:14" x14ac:dyDescent="0.25">
      <c r="A10" s="132">
        <v>2</v>
      </c>
      <c r="B10" s="218"/>
      <c r="C10" s="90" t="s">
        <v>211</v>
      </c>
      <c r="D10" s="90"/>
      <c r="E10" s="90"/>
      <c r="F10" s="56">
        <f>UNDERWEIGHT!F30</f>
        <v>564</v>
      </c>
      <c r="G10" s="56">
        <f>UNDERWEIGHT!G30</f>
        <v>564</v>
      </c>
      <c r="H10" s="56">
        <f>UNDERWEIGHT!H30</f>
        <v>2</v>
      </c>
      <c r="I10" s="56">
        <f>UNDERWEIGHT!I30</f>
        <v>90</v>
      </c>
      <c r="J10" s="56">
        <f>UNDERWEIGHT!J30</f>
        <v>466</v>
      </c>
      <c r="K10" s="56">
        <f>UNDERWEIGHT!K30</f>
        <v>6</v>
      </c>
      <c r="L10" s="173">
        <f>UNDERWEIGHT!L30</f>
        <v>0</v>
      </c>
      <c r="M10" s="56">
        <f>UNDERWEIGHT!M30</f>
        <v>92</v>
      </c>
      <c r="N10" s="95">
        <f t="shared" si="0"/>
        <v>16.312056737588655</v>
      </c>
    </row>
    <row r="11" spans="1:14" x14ac:dyDescent="0.25">
      <c r="A11" s="244" t="s">
        <v>215</v>
      </c>
      <c r="B11" s="245"/>
      <c r="C11" s="245"/>
      <c r="D11" s="245"/>
      <c r="E11" s="246"/>
      <c r="F11" s="92">
        <f t="shared" ref="F11:M11" si="1">F9+F10</f>
        <v>1274</v>
      </c>
      <c r="G11" s="32">
        <f t="shared" si="1"/>
        <v>1255</v>
      </c>
      <c r="H11" s="32">
        <f t="shared" si="1"/>
        <v>12</v>
      </c>
      <c r="I11" s="32">
        <f t="shared" si="1"/>
        <v>127</v>
      </c>
      <c r="J11" s="32">
        <f t="shared" si="1"/>
        <v>1107</v>
      </c>
      <c r="K11" s="32">
        <f t="shared" si="1"/>
        <v>9</v>
      </c>
      <c r="L11" s="165">
        <f t="shared" si="1"/>
        <v>0</v>
      </c>
      <c r="M11" s="32">
        <f t="shared" si="1"/>
        <v>139</v>
      </c>
      <c r="N11" s="93">
        <f t="shared" si="0"/>
        <v>11.075697211155379</v>
      </c>
    </row>
    <row r="12" spans="1:14" x14ac:dyDescent="0.25">
      <c r="A12" s="131">
        <v>3</v>
      </c>
      <c r="B12" s="227"/>
      <c r="C12" s="240" t="s">
        <v>219</v>
      </c>
      <c r="D12" s="241"/>
      <c r="E12" s="242"/>
      <c r="F12" s="98">
        <f>UNDERWEIGHT!F44</f>
        <v>759</v>
      </c>
      <c r="G12" s="98">
        <f>UNDERWEIGHT!G44</f>
        <v>680</v>
      </c>
      <c r="H12" s="98">
        <f>UNDERWEIGHT!H44</f>
        <v>18</v>
      </c>
      <c r="I12" s="98">
        <f>UNDERWEIGHT!I44</f>
        <v>132</v>
      </c>
      <c r="J12" s="98">
        <f>UNDERWEIGHT!J44</f>
        <v>518</v>
      </c>
      <c r="K12" s="98">
        <f>UNDERWEIGHT!K44</f>
        <v>7</v>
      </c>
      <c r="L12" s="172">
        <f>UNDERWEIGHT!L44</f>
        <v>5</v>
      </c>
      <c r="M12" s="98">
        <f>UNDERWEIGHT!M44</f>
        <v>150</v>
      </c>
      <c r="N12" s="95">
        <f t="shared" si="0"/>
        <v>22.058823529411764</v>
      </c>
    </row>
    <row r="13" spans="1:14" x14ac:dyDescent="0.25">
      <c r="A13" s="132">
        <v>4</v>
      </c>
      <c r="B13" s="218"/>
      <c r="C13" s="90" t="s">
        <v>224</v>
      </c>
      <c r="D13" s="90"/>
      <c r="E13" s="90"/>
      <c r="F13" s="56">
        <f>UNDERWEIGHT!F55</f>
        <v>531</v>
      </c>
      <c r="G13" s="56">
        <f>UNDERWEIGHT!G55</f>
        <v>531</v>
      </c>
      <c r="H13" s="56">
        <f>UNDERWEIGHT!H55</f>
        <v>6</v>
      </c>
      <c r="I13" s="56">
        <f>UNDERWEIGHT!I55</f>
        <v>70</v>
      </c>
      <c r="J13" s="56">
        <f>UNDERWEIGHT!J55</f>
        <v>450</v>
      </c>
      <c r="K13" s="56">
        <f>UNDERWEIGHT!K55</f>
        <v>5</v>
      </c>
      <c r="L13" s="173">
        <f>UNDERWEIGHT!L55</f>
        <v>0</v>
      </c>
      <c r="M13" s="56">
        <f>UNDERWEIGHT!M55</f>
        <v>76</v>
      </c>
      <c r="N13" s="95">
        <f t="shared" si="0"/>
        <v>14.312617702448211</v>
      </c>
    </row>
    <row r="14" spans="1:14" x14ac:dyDescent="0.25">
      <c r="A14" s="244" t="s">
        <v>209</v>
      </c>
      <c r="B14" s="245"/>
      <c r="C14" s="245"/>
      <c r="D14" s="245"/>
      <c r="E14" s="246"/>
      <c r="F14" s="92">
        <f t="shared" ref="F14:M14" si="2">F12+F13</f>
        <v>1290</v>
      </c>
      <c r="G14" s="32">
        <f t="shared" si="2"/>
        <v>1211</v>
      </c>
      <c r="H14" s="32">
        <f t="shared" si="2"/>
        <v>24</v>
      </c>
      <c r="I14" s="32">
        <f t="shared" si="2"/>
        <v>202</v>
      </c>
      <c r="J14" s="32">
        <f t="shared" si="2"/>
        <v>968</v>
      </c>
      <c r="K14" s="32">
        <f t="shared" si="2"/>
        <v>12</v>
      </c>
      <c r="L14" s="165">
        <f t="shared" si="2"/>
        <v>5</v>
      </c>
      <c r="M14" s="32">
        <f t="shared" si="2"/>
        <v>226</v>
      </c>
      <c r="N14" s="93">
        <f t="shared" si="0"/>
        <v>18.662262592898433</v>
      </c>
    </row>
    <row r="15" spans="1:14" x14ac:dyDescent="0.25">
      <c r="A15" s="131">
        <v>5</v>
      </c>
      <c r="B15" s="217"/>
      <c r="C15" s="90" t="s">
        <v>216</v>
      </c>
      <c r="D15" s="90"/>
      <c r="E15" s="90"/>
      <c r="F15" s="98">
        <f>UNDERWEIGHT!F64</f>
        <v>1826</v>
      </c>
      <c r="G15" s="98">
        <f>UNDERWEIGHT!G64</f>
        <v>1696</v>
      </c>
      <c r="H15" s="98">
        <f>UNDERWEIGHT!H64</f>
        <v>29</v>
      </c>
      <c r="I15" s="98">
        <f>UNDERWEIGHT!I64</f>
        <v>296</v>
      </c>
      <c r="J15" s="98">
        <f>UNDERWEIGHT!J64</f>
        <v>1353</v>
      </c>
      <c r="K15" s="98">
        <f>UNDERWEIGHT!K64</f>
        <v>15</v>
      </c>
      <c r="L15" s="172">
        <f>UNDERWEIGHT!L64</f>
        <v>3</v>
      </c>
      <c r="M15" s="98">
        <f>UNDERWEIGHT!M64</f>
        <v>325</v>
      </c>
      <c r="N15" s="95">
        <f t="shared" si="0"/>
        <v>19.162735849056602</v>
      </c>
    </row>
    <row r="16" spans="1:14" x14ac:dyDescent="0.25">
      <c r="A16" s="131">
        <v>6</v>
      </c>
      <c r="B16" s="218"/>
      <c r="C16" s="90" t="s">
        <v>217</v>
      </c>
      <c r="D16" s="90"/>
      <c r="E16" s="90"/>
      <c r="F16" s="56">
        <f>UNDERWEIGHT!F76</f>
        <v>469</v>
      </c>
      <c r="G16" s="56">
        <f>UNDERWEIGHT!G76</f>
        <v>405</v>
      </c>
      <c r="H16" s="56">
        <f>UNDERWEIGHT!H76</f>
        <v>9</v>
      </c>
      <c r="I16" s="56">
        <f>UNDERWEIGHT!I76</f>
        <v>63</v>
      </c>
      <c r="J16" s="56">
        <f>UNDERWEIGHT!J76</f>
        <v>325</v>
      </c>
      <c r="K16" s="56">
        <f>UNDERWEIGHT!K76</f>
        <v>7</v>
      </c>
      <c r="L16" s="173">
        <f>UNDERWEIGHT!L76</f>
        <v>1</v>
      </c>
      <c r="M16" s="98">
        <f t="shared" ref="M16:M21" si="3">H16+I16</f>
        <v>72</v>
      </c>
      <c r="N16" s="95">
        <f t="shared" si="0"/>
        <v>17.777777777777779</v>
      </c>
    </row>
    <row r="17" spans="1:14" x14ac:dyDescent="0.25">
      <c r="A17" s="129"/>
      <c r="B17" s="135" t="s">
        <v>207</v>
      </c>
      <c r="C17" s="135"/>
      <c r="D17" s="135"/>
      <c r="E17" s="135"/>
      <c r="F17" s="92">
        <f t="shared" ref="F17:K17" si="4">SUM(F15:F16)</f>
        <v>2295</v>
      </c>
      <c r="G17" s="92">
        <f t="shared" si="4"/>
        <v>2101</v>
      </c>
      <c r="H17" s="92">
        <f t="shared" si="4"/>
        <v>38</v>
      </c>
      <c r="I17" s="92">
        <f t="shared" si="4"/>
        <v>359</v>
      </c>
      <c r="J17" s="92">
        <f t="shared" si="4"/>
        <v>1678</v>
      </c>
      <c r="K17" s="92">
        <f t="shared" si="4"/>
        <v>22</v>
      </c>
      <c r="L17" s="166">
        <f>L15+L16</f>
        <v>4</v>
      </c>
      <c r="M17" s="92">
        <f t="shared" si="3"/>
        <v>397</v>
      </c>
      <c r="N17" s="93">
        <f t="shared" si="0"/>
        <v>18.895763921941931</v>
      </c>
    </row>
    <row r="18" spans="1:14" x14ac:dyDescent="0.25">
      <c r="A18" s="129">
        <v>7</v>
      </c>
      <c r="B18" s="135" t="s">
        <v>235</v>
      </c>
      <c r="C18" s="135"/>
      <c r="D18" s="135"/>
      <c r="E18" s="135"/>
      <c r="F18" s="92">
        <f>UNDERWEIGHT!F103</f>
        <v>597</v>
      </c>
      <c r="G18" s="92">
        <f>UNDERWEIGHT!G103</f>
        <v>597</v>
      </c>
      <c r="H18" s="92">
        <f>UNDERWEIGHT!H103</f>
        <v>4</v>
      </c>
      <c r="I18" s="92">
        <f>UNDERWEIGHT!I103</f>
        <v>113</v>
      </c>
      <c r="J18" s="92">
        <f>UNDERWEIGHT!J103</f>
        <v>469</v>
      </c>
      <c r="K18" s="92">
        <f>UNDERWEIGHT!K103</f>
        <v>11</v>
      </c>
      <c r="L18" s="166">
        <f>UNDERWEIGHT!L103</f>
        <v>0</v>
      </c>
      <c r="M18" s="92">
        <f t="shared" si="3"/>
        <v>117</v>
      </c>
      <c r="N18" s="93">
        <f t="shared" si="0"/>
        <v>19.597989949748744</v>
      </c>
    </row>
    <row r="19" spans="1:14" x14ac:dyDescent="0.25">
      <c r="A19" s="129">
        <v>8</v>
      </c>
      <c r="B19" s="135" t="s">
        <v>236</v>
      </c>
      <c r="C19" s="135"/>
      <c r="D19" s="135"/>
      <c r="E19" s="135"/>
      <c r="F19" s="92">
        <f>UNDERWEIGHT!F113</f>
        <v>290</v>
      </c>
      <c r="G19" s="92">
        <f>UNDERWEIGHT!G113</f>
        <v>290</v>
      </c>
      <c r="H19" s="92">
        <f>UNDERWEIGHT!H113</f>
        <v>4</v>
      </c>
      <c r="I19" s="92">
        <f>UNDERWEIGHT!I113</f>
        <v>16</v>
      </c>
      <c r="J19" s="92">
        <f>UNDERWEIGHT!J113</f>
        <v>263</v>
      </c>
      <c r="K19" s="92">
        <f>UNDERWEIGHT!K113</f>
        <v>0</v>
      </c>
      <c r="L19" s="166">
        <f>UNDERWEIGHT!L113</f>
        <v>7</v>
      </c>
      <c r="M19" s="92">
        <f t="shared" si="3"/>
        <v>20</v>
      </c>
      <c r="N19" s="93">
        <f t="shared" si="0"/>
        <v>6.8965517241379306</v>
      </c>
    </row>
    <row r="20" spans="1:14" x14ac:dyDescent="0.25">
      <c r="A20" s="129">
        <v>9</v>
      </c>
      <c r="B20" s="135" t="s">
        <v>237</v>
      </c>
      <c r="C20" s="135"/>
      <c r="D20" s="135"/>
      <c r="E20" s="135"/>
      <c r="F20" s="92">
        <f>UNDERWEIGHT!F129</f>
        <v>420</v>
      </c>
      <c r="G20" s="92">
        <f>UNDERWEIGHT!G129</f>
        <v>419</v>
      </c>
      <c r="H20" s="92">
        <f>UNDERWEIGHT!H129</f>
        <v>7</v>
      </c>
      <c r="I20" s="92">
        <f>UNDERWEIGHT!I129</f>
        <v>65</v>
      </c>
      <c r="J20" s="92">
        <f>UNDERWEIGHT!J129</f>
        <v>342</v>
      </c>
      <c r="K20" s="92">
        <f>UNDERWEIGHT!K129</f>
        <v>3</v>
      </c>
      <c r="L20" s="166">
        <f>UNDERWEIGHT!L129</f>
        <v>2</v>
      </c>
      <c r="M20" s="92">
        <f t="shared" si="3"/>
        <v>72</v>
      </c>
      <c r="N20" s="93">
        <f t="shared" si="0"/>
        <v>17.183770883054891</v>
      </c>
    </row>
    <row r="21" spans="1:14" x14ac:dyDescent="0.25">
      <c r="A21" s="129">
        <v>10</v>
      </c>
      <c r="B21" s="135" t="s">
        <v>232</v>
      </c>
      <c r="C21" s="135"/>
      <c r="D21" s="135"/>
      <c r="E21" s="135"/>
      <c r="F21" s="92">
        <f>UNDERWEIGHT!F145</f>
        <v>469</v>
      </c>
      <c r="G21" s="92">
        <f>UNDERWEIGHT!G145</f>
        <v>450</v>
      </c>
      <c r="H21" s="92">
        <f>UNDERWEIGHT!H145</f>
        <v>10</v>
      </c>
      <c r="I21" s="92">
        <f>UNDERWEIGHT!I145</f>
        <v>73</v>
      </c>
      <c r="J21" s="92">
        <f>UNDERWEIGHT!J145</f>
        <v>359</v>
      </c>
      <c r="K21" s="92">
        <f>UNDERWEIGHT!K145</f>
        <v>6</v>
      </c>
      <c r="L21" s="166">
        <f>UNDERWEIGHT!L145</f>
        <v>2</v>
      </c>
      <c r="M21" s="92">
        <f t="shared" si="3"/>
        <v>83</v>
      </c>
      <c r="N21" s="93">
        <f t="shared" si="0"/>
        <v>18.444444444444443</v>
      </c>
    </row>
    <row r="22" spans="1:14" x14ac:dyDescent="0.25">
      <c r="A22" s="129">
        <v>11</v>
      </c>
      <c r="B22" s="135" t="s">
        <v>238</v>
      </c>
      <c r="C22" s="135"/>
      <c r="D22" s="135"/>
      <c r="E22" s="135"/>
      <c r="F22" s="92">
        <f>UNDERWEIGHT!F175</f>
        <v>611</v>
      </c>
      <c r="G22" s="92">
        <f>UNDERWEIGHT!G175</f>
        <v>606</v>
      </c>
      <c r="H22" s="92">
        <f>UNDERWEIGHT!H175</f>
        <v>7</v>
      </c>
      <c r="I22" s="92">
        <f>UNDERWEIGHT!I175</f>
        <v>58</v>
      </c>
      <c r="J22" s="92">
        <f>UNDERWEIGHT!J175</f>
        <v>532</v>
      </c>
      <c r="K22" s="92">
        <f>UNDERWEIGHT!K175</f>
        <v>8</v>
      </c>
      <c r="L22" s="166">
        <f>UNDERWEIGHT!L175</f>
        <v>1</v>
      </c>
      <c r="M22" s="92">
        <f>'UNDERWEIGHT KEC'!H22+I22</f>
        <v>65</v>
      </c>
      <c r="N22" s="93">
        <f t="shared" si="0"/>
        <v>10.726072607260726</v>
      </c>
    </row>
    <row r="23" spans="1:14" x14ac:dyDescent="0.25">
      <c r="A23" s="129">
        <v>12</v>
      </c>
      <c r="B23" s="135" t="s">
        <v>239</v>
      </c>
      <c r="C23" s="135"/>
      <c r="D23" s="135"/>
      <c r="E23" s="135"/>
      <c r="F23" s="92">
        <f>UNDERWEIGHT!F193</f>
        <v>662</v>
      </c>
      <c r="G23" s="92">
        <f>UNDERWEIGHT!G193</f>
        <v>617</v>
      </c>
      <c r="H23" s="92">
        <f>UNDERWEIGHT!H193</f>
        <v>13</v>
      </c>
      <c r="I23" s="92">
        <f>UNDERWEIGHT!I193</f>
        <v>100</v>
      </c>
      <c r="J23" s="92">
        <f>UNDERWEIGHT!J193</f>
        <v>496</v>
      </c>
      <c r="K23" s="92">
        <f>UNDERWEIGHT!K193</f>
        <v>6</v>
      </c>
      <c r="L23" s="166">
        <f>UNDERWEIGHT!L193</f>
        <v>2</v>
      </c>
      <c r="M23" s="92">
        <f>'UNDERWEIGHT KEC'!H23+I23</f>
        <v>113</v>
      </c>
      <c r="N23" s="93">
        <f t="shared" si="0"/>
        <v>18.314424635332252</v>
      </c>
    </row>
    <row r="24" spans="1:14" ht="15.75" x14ac:dyDescent="0.25">
      <c r="A24" s="243" t="s">
        <v>176</v>
      </c>
      <c r="B24" s="243"/>
      <c r="C24" s="243"/>
      <c r="D24" s="243"/>
      <c r="E24" s="243"/>
      <c r="F24" s="88">
        <f t="shared" ref="F24:M24" si="5">F11+F14+F17+F18+F19+F20+F21+F22+F23</f>
        <v>7908</v>
      </c>
      <c r="G24" s="88">
        <f t="shared" si="5"/>
        <v>7546</v>
      </c>
      <c r="H24" s="88">
        <f t="shared" si="5"/>
        <v>119</v>
      </c>
      <c r="I24" s="88">
        <f t="shared" si="5"/>
        <v>1113</v>
      </c>
      <c r="J24" s="88">
        <f t="shared" si="5"/>
        <v>6214</v>
      </c>
      <c r="K24" s="88">
        <f t="shared" si="5"/>
        <v>77</v>
      </c>
      <c r="L24" s="88">
        <f t="shared" si="5"/>
        <v>23</v>
      </c>
      <c r="M24" s="88">
        <f t="shared" si="5"/>
        <v>1232</v>
      </c>
      <c r="N24" s="186">
        <f t="shared" si="0"/>
        <v>16.326530612244898</v>
      </c>
    </row>
    <row r="25" spans="1:14" x14ac:dyDescent="0.25">
      <c r="A25" s="13"/>
      <c r="B25" s="13"/>
      <c r="C25" s="13"/>
      <c r="D25" s="13"/>
      <c r="E25" s="13"/>
      <c r="F25" s="13"/>
      <c r="G25" s="17"/>
      <c r="H25" s="17"/>
      <c r="I25" s="17"/>
      <c r="J25" s="17"/>
      <c r="K25" s="17"/>
      <c r="L25" s="17"/>
      <c r="M25" s="17"/>
      <c r="N25" s="13"/>
    </row>
    <row r="26" spans="1:14" x14ac:dyDescent="0.25">
      <c r="A26" s="13"/>
      <c r="B26" s="13"/>
      <c r="C26" s="13"/>
      <c r="D26" s="13"/>
      <c r="E26" s="13"/>
      <c r="F26" s="13"/>
      <c r="G26" s="17"/>
      <c r="H26" s="17"/>
      <c r="I26" s="224" t="str">
        <f>STUNTING!G177</f>
        <v>Lewoleba,30 September 2025</v>
      </c>
      <c r="J26" s="224"/>
      <c r="K26" s="224"/>
      <c r="L26" s="224"/>
      <c r="M26" s="224"/>
      <c r="N26" s="224"/>
    </row>
    <row r="27" spans="1:14" x14ac:dyDescent="0.25">
      <c r="A27" s="13"/>
      <c r="B27" s="13"/>
      <c r="C27" s="13"/>
      <c r="D27" s="13"/>
      <c r="E27" s="13"/>
      <c r="F27" s="13"/>
      <c r="G27" s="17"/>
      <c r="H27" s="17"/>
      <c r="I27" s="224" t="s">
        <v>223</v>
      </c>
      <c r="J27" s="224"/>
      <c r="K27" s="224"/>
      <c r="L27" s="224"/>
      <c r="M27" s="224"/>
      <c r="N27" s="224"/>
    </row>
    <row r="28" spans="1:14" x14ac:dyDescent="0.25">
      <c r="A28" s="13"/>
      <c r="B28" s="13"/>
      <c r="C28" s="13"/>
      <c r="D28" s="13"/>
      <c r="E28" s="13"/>
      <c r="F28" s="13"/>
      <c r="G28" s="17"/>
      <c r="H28" s="17"/>
      <c r="I28" s="224" t="s">
        <v>222</v>
      </c>
      <c r="J28" s="224"/>
      <c r="K28" s="224"/>
      <c r="L28" s="224"/>
      <c r="M28" s="224"/>
      <c r="N28" s="224"/>
    </row>
    <row r="29" spans="1:14" x14ac:dyDescent="0.25">
      <c r="A29" s="13"/>
      <c r="B29" s="13"/>
      <c r="C29" s="13"/>
      <c r="D29" s="13"/>
      <c r="E29" s="13"/>
      <c r="F29" s="13"/>
      <c r="G29" s="17"/>
      <c r="H29" s="17"/>
      <c r="J29" s="30"/>
      <c r="K29" s="30"/>
      <c r="L29" s="30"/>
      <c r="M29" s="30"/>
      <c r="N29" s="30"/>
    </row>
    <row r="30" spans="1:14" x14ac:dyDescent="0.25">
      <c r="A30" s="13"/>
      <c r="B30" s="13"/>
      <c r="C30" s="13"/>
      <c r="D30" s="13"/>
      <c r="E30" s="13"/>
      <c r="F30" s="13"/>
      <c r="G30" s="17"/>
      <c r="H30" s="17"/>
      <c r="J30" s="30"/>
      <c r="K30" s="30"/>
      <c r="L30" s="30"/>
      <c r="M30" s="30"/>
      <c r="N30" s="30"/>
    </row>
    <row r="31" spans="1:14" x14ac:dyDescent="0.25">
      <c r="A31" s="13"/>
      <c r="B31" s="13"/>
      <c r="C31" s="13"/>
      <c r="D31" s="13"/>
      <c r="E31" s="13"/>
      <c r="F31" s="13"/>
      <c r="G31" s="17"/>
      <c r="H31" s="17"/>
      <c r="J31" s="30"/>
      <c r="K31" s="30"/>
      <c r="L31" s="30"/>
      <c r="M31" s="30"/>
      <c r="N31" s="30"/>
    </row>
    <row r="32" spans="1:14" x14ac:dyDescent="0.25">
      <c r="A32" s="13"/>
      <c r="B32" s="13"/>
      <c r="C32" s="13"/>
      <c r="D32" s="13"/>
      <c r="E32" s="13"/>
      <c r="F32" s="13"/>
      <c r="G32" s="17"/>
      <c r="H32" s="17"/>
      <c r="I32" s="224" t="str">
        <f>STUNTING!G183</f>
        <v>dr.Goerillya A. Huar Noning</v>
      </c>
      <c r="J32" s="224"/>
      <c r="K32" s="224"/>
      <c r="L32" s="224"/>
      <c r="M32" s="224"/>
      <c r="N32" s="224"/>
    </row>
    <row r="33" spans="1:14" x14ac:dyDescent="0.25">
      <c r="A33" s="13"/>
      <c r="B33" s="13"/>
      <c r="C33" s="13"/>
      <c r="D33" s="13"/>
      <c r="E33" s="13"/>
      <c r="F33" s="13"/>
      <c r="G33" s="17"/>
      <c r="H33" s="17"/>
      <c r="I33" s="224" t="str">
        <f>STUNTING!G184</f>
        <v xml:space="preserve">Pembina Tk .I </v>
      </c>
      <c r="J33" s="224"/>
      <c r="K33" s="224"/>
      <c r="L33" s="224"/>
      <c r="M33" s="224"/>
      <c r="N33" s="224"/>
    </row>
    <row r="34" spans="1:14" x14ac:dyDescent="0.25">
      <c r="A34" s="13"/>
      <c r="B34" s="13"/>
      <c r="C34" s="13"/>
      <c r="D34" s="13"/>
      <c r="E34" s="13"/>
      <c r="F34" s="13"/>
      <c r="G34" s="17"/>
      <c r="H34" s="17"/>
      <c r="I34" s="224" t="str">
        <f>STUNTING!G185</f>
        <v>NIP.19741114 200604 1 008</v>
      </c>
      <c r="J34" s="224"/>
      <c r="K34" s="224"/>
      <c r="L34" s="224"/>
      <c r="M34" s="224"/>
      <c r="N34" s="224"/>
    </row>
    <row r="35" spans="1:14" x14ac:dyDescent="0.25">
      <c r="A35" s="13"/>
      <c r="B35" s="13"/>
      <c r="C35" s="13"/>
      <c r="D35" s="13"/>
      <c r="E35" s="13"/>
      <c r="F35" s="13"/>
      <c r="G35" s="17"/>
      <c r="H35" s="17"/>
      <c r="I35" s="17"/>
      <c r="J35" s="17"/>
      <c r="K35" s="17"/>
      <c r="L35" s="17"/>
      <c r="M35" s="17"/>
      <c r="N35" s="13"/>
    </row>
  </sheetData>
  <mergeCells count="27">
    <mergeCell ref="A1:N1"/>
    <mergeCell ref="A2:N2"/>
    <mergeCell ref="A3:N3"/>
    <mergeCell ref="A4:N4"/>
    <mergeCell ref="A6:A7"/>
    <mergeCell ref="B6:B7"/>
    <mergeCell ref="C6:C7"/>
    <mergeCell ref="D6:E7"/>
    <mergeCell ref="F6:F7"/>
    <mergeCell ref="G6:G7"/>
    <mergeCell ref="H6:L6"/>
    <mergeCell ref="A11:E11"/>
    <mergeCell ref="M6:M7"/>
    <mergeCell ref="N6:N7"/>
    <mergeCell ref="D8:E8"/>
    <mergeCell ref="B9:B10"/>
    <mergeCell ref="I32:N32"/>
    <mergeCell ref="I33:N33"/>
    <mergeCell ref="I34:N34"/>
    <mergeCell ref="A24:E24"/>
    <mergeCell ref="A14:E14"/>
    <mergeCell ref="B15:B16"/>
    <mergeCell ref="B12:B13"/>
    <mergeCell ref="C12:E12"/>
    <mergeCell ref="I26:N26"/>
    <mergeCell ref="I27:N27"/>
    <mergeCell ref="I28:N2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Y216"/>
  <sheetViews>
    <sheetView view="pageBreakPreview" topLeftCell="A164" zoomScale="65" zoomScaleNormal="85" zoomScaleSheetLayoutView="65" workbookViewId="0">
      <selection activeCell="N179" sqref="N179"/>
    </sheetView>
  </sheetViews>
  <sheetFormatPr defaultColWidth="8.7109375" defaultRowHeight="15" x14ac:dyDescent="0.25"/>
  <cols>
    <col min="1" max="1" width="3.42578125" style="13" customWidth="1"/>
    <col min="2" max="2" width="12.28515625" style="13" customWidth="1"/>
    <col min="3" max="3" width="22.5703125" style="13" customWidth="1"/>
    <col min="4" max="4" width="3.28515625" style="13" customWidth="1"/>
    <col min="5" max="5" width="24.28515625" style="13" customWidth="1"/>
    <col min="6" max="6" width="10.42578125" style="13" customWidth="1"/>
    <col min="7" max="7" width="10.28515625" style="17" customWidth="1"/>
    <col min="8" max="8" width="7" style="17" customWidth="1"/>
    <col min="9" max="9" width="11.7109375" style="17" customWidth="1"/>
    <col min="10" max="10" width="10.7109375" style="17" customWidth="1"/>
    <col min="11" max="11" width="6.7109375" style="17" customWidth="1"/>
    <col min="12" max="12" width="7.7109375" style="17" customWidth="1"/>
    <col min="13" max="13" width="13.5703125" style="17" customWidth="1"/>
    <col min="14" max="14" width="17.28515625" style="13" customWidth="1"/>
    <col min="15" max="16384" width="8.7109375" style="13"/>
  </cols>
  <sheetData>
    <row r="1" spans="1:14" ht="15.75" x14ac:dyDescent="0.25">
      <c r="A1" s="252" t="s">
        <v>159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2"/>
      <c r="M1" s="252"/>
      <c r="N1" s="252"/>
    </row>
    <row r="2" spans="1:14" ht="15.75" x14ac:dyDescent="0.25">
      <c r="A2" s="252" t="s">
        <v>162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</row>
    <row r="3" spans="1:14" ht="15.75" x14ac:dyDescent="0.25">
      <c r="A3" s="252" t="s">
        <v>160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</row>
    <row r="4" spans="1:14" ht="15.75" x14ac:dyDescent="0.25">
      <c r="A4" s="252" t="str">
        <f>STUNTING!A4</f>
        <v>PERIODE  SEPTEMBER  2025</v>
      </c>
      <c r="B4" s="252"/>
      <c r="C4" s="252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</row>
    <row r="6" spans="1:14" ht="18" customHeight="1" x14ac:dyDescent="0.25">
      <c r="A6" s="253" t="s">
        <v>187</v>
      </c>
      <c r="B6" s="253" t="s">
        <v>188</v>
      </c>
      <c r="C6" s="253" t="s">
        <v>189</v>
      </c>
      <c r="D6" s="253" t="s">
        <v>190</v>
      </c>
      <c r="E6" s="253"/>
      <c r="F6" s="254" t="s">
        <v>186</v>
      </c>
      <c r="G6" s="247" t="s">
        <v>192</v>
      </c>
      <c r="H6" s="256" t="s">
        <v>191</v>
      </c>
      <c r="I6" s="257"/>
      <c r="J6" s="257"/>
      <c r="K6" s="257"/>
      <c r="L6" s="258"/>
      <c r="M6" s="247" t="s">
        <v>178</v>
      </c>
      <c r="N6" s="249" t="s">
        <v>179</v>
      </c>
    </row>
    <row r="7" spans="1:14" ht="41.65" customHeight="1" x14ac:dyDescent="0.25">
      <c r="A7" s="253"/>
      <c r="B7" s="253"/>
      <c r="C7" s="253"/>
      <c r="D7" s="253"/>
      <c r="E7" s="253"/>
      <c r="F7" s="255"/>
      <c r="G7" s="248"/>
      <c r="H7" s="111" t="s">
        <v>0</v>
      </c>
      <c r="I7" s="112" t="s">
        <v>1</v>
      </c>
      <c r="J7" s="111" t="s">
        <v>180</v>
      </c>
      <c r="K7" s="111" t="s">
        <v>181</v>
      </c>
      <c r="L7" s="169" t="s">
        <v>244</v>
      </c>
      <c r="M7" s="248"/>
      <c r="N7" s="250"/>
    </row>
    <row r="8" spans="1:14" ht="13.15" customHeight="1" x14ac:dyDescent="0.25">
      <c r="A8" s="114">
        <v>1</v>
      </c>
      <c r="B8" s="114">
        <v>2</v>
      </c>
      <c r="C8" s="114">
        <v>3</v>
      </c>
      <c r="D8" s="251">
        <v>4</v>
      </c>
      <c r="E8" s="251"/>
      <c r="F8" s="114">
        <v>5</v>
      </c>
      <c r="G8" s="114">
        <v>6</v>
      </c>
      <c r="H8" s="114">
        <v>7</v>
      </c>
      <c r="I8" s="114">
        <v>8</v>
      </c>
      <c r="J8" s="114">
        <v>9</v>
      </c>
      <c r="K8" s="114">
        <v>10</v>
      </c>
      <c r="L8" s="162">
        <v>11</v>
      </c>
      <c r="M8" s="114" t="s">
        <v>245</v>
      </c>
      <c r="N8" s="114" t="s">
        <v>246</v>
      </c>
    </row>
    <row r="9" spans="1:14" ht="15" customHeight="1" x14ac:dyDescent="0.25">
      <c r="A9" s="227">
        <v>1</v>
      </c>
      <c r="B9" s="227" t="s">
        <v>164</v>
      </c>
      <c r="C9" s="227" t="s">
        <v>165</v>
      </c>
      <c r="D9" s="10">
        <v>1</v>
      </c>
      <c r="E9" s="21" t="s">
        <v>18</v>
      </c>
      <c r="F9" s="122">
        <f>STUNTING!F9</f>
        <v>66</v>
      </c>
      <c r="G9" s="60">
        <f>H9+I9+J9+K9+L9</f>
        <v>66</v>
      </c>
      <c r="H9" s="149">
        <v>0</v>
      </c>
      <c r="I9" s="149">
        <v>2</v>
      </c>
      <c r="J9" s="149">
        <v>64</v>
      </c>
      <c r="K9" s="149">
        <v>0</v>
      </c>
      <c r="L9" s="149">
        <v>0</v>
      </c>
      <c r="M9" s="29">
        <f>H9+I9</f>
        <v>2</v>
      </c>
      <c r="N9" s="15">
        <f>M9/G9*100</f>
        <v>3.0303030303030303</v>
      </c>
    </row>
    <row r="10" spans="1:14" ht="15" customHeight="1" x14ac:dyDescent="0.25">
      <c r="A10" s="217"/>
      <c r="B10" s="217"/>
      <c r="C10" s="217"/>
      <c r="D10" s="10">
        <v>2</v>
      </c>
      <c r="E10" s="21" t="s">
        <v>19</v>
      </c>
      <c r="F10" s="122">
        <f>STUNTING!F10</f>
        <v>65</v>
      </c>
      <c r="G10" s="60">
        <f t="shared" ref="G10:G18" si="0">H10+I10+J10+K10+L10</f>
        <v>64</v>
      </c>
      <c r="H10" s="149">
        <v>0</v>
      </c>
      <c r="I10" s="149">
        <v>4</v>
      </c>
      <c r="J10" s="149">
        <v>60</v>
      </c>
      <c r="K10" s="149">
        <v>0</v>
      </c>
      <c r="L10" s="149">
        <v>0</v>
      </c>
      <c r="M10" s="29">
        <f t="shared" ref="M10:M18" si="1">H10+I10</f>
        <v>4</v>
      </c>
      <c r="N10" s="15">
        <f t="shared" ref="N10:N74" si="2">M10/G10*100</f>
        <v>6.25</v>
      </c>
    </row>
    <row r="11" spans="1:14" ht="15" customHeight="1" x14ac:dyDescent="0.25">
      <c r="A11" s="217"/>
      <c r="B11" s="217"/>
      <c r="C11" s="217"/>
      <c r="D11" s="10">
        <v>3</v>
      </c>
      <c r="E11" s="21" t="s">
        <v>20</v>
      </c>
      <c r="F11" s="122">
        <f>STUNTING!F11</f>
        <v>93</v>
      </c>
      <c r="G11" s="60">
        <f t="shared" si="0"/>
        <v>92</v>
      </c>
      <c r="H11" s="149">
        <v>2</v>
      </c>
      <c r="I11" s="149">
        <v>8</v>
      </c>
      <c r="J11" s="149">
        <v>80</v>
      </c>
      <c r="K11" s="149">
        <v>2</v>
      </c>
      <c r="L11" s="149">
        <v>0</v>
      </c>
      <c r="M11" s="29">
        <f t="shared" si="1"/>
        <v>10</v>
      </c>
      <c r="N11" s="15">
        <f t="shared" si="2"/>
        <v>10.869565217391305</v>
      </c>
    </row>
    <row r="12" spans="1:14" ht="15" customHeight="1" x14ac:dyDescent="0.25">
      <c r="A12" s="217"/>
      <c r="B12" s="217"/>
      <c r="C12" s="217"/>
      <c r="D12" s="10">
        <v>4</v>
      </c>
      <c r="E12" s="21" t="s">
        <v>21</v>
      </c>
      <c r="F12" s="122">
        <f>STUNTING!F12</f>
        <v>94</v>
      </c>
      <c r="G12" s="60">
        <f t="shared" si="0"/>
        <v>94</v>
      </c>
      <c r="H12" s="149">
        <v>1</v>
      </c>
      <c r="I12" s="149">
        <v>4</v>
      </c>
      <c r="J12" s="149">
        <v>89</v>
      </c>
      <c r="K12" s="149">
        <v>0</v>
      </c>
      <c r="L12" s="149">
        <v>0</v>
      </c>
      <c r="M12" s="29">
        <f t="shared" si="1"/>
        <v>5</v>
      </c>
      <c r="N12" s="15">
        <f t="shared" si="2"/>
        <v>5.3191489361702127</v>
      </c>
    </row>
    <row r="13" spans="1:14" ht="15" customHeight="1" x14ac:dyDescent="0.25">
      <c r="A13" s="217"/>
      <c r="B13" s="217"/>
      <c r="C13" s="217"/>
      <c r="D13" s="10">
        <v>5</v>
      </c>
      <c r="E13" s="21" t="s">
        <v>22</v>
      </c>
      <c r="F13" s="122">
        <f>STUNTING!F13</f>
        <v>77</v>
      </c>
      <c r="G13" s="60">
        <f t="shared" si="0"/>
        <v>71</v>
      </c>
      <c r="H13" s="149">
        <v>1</v>
      </c>
      <c r="I13" s="149">
        <v>2</v>
      </c>
      <c r="J13" s="149">
        <v>67</v>
      </c>
      <c r="K13" s="149">
        <v>1</v>
      </c>
      <c r="L13" s="149">
        <v>0</v>
      </c>
      <c r="M13" s="29">
        <f t="shared" si="1"/>
        <v>3</v>
      </c>
      <c r="N13" s="15">
        <f t="shared" si="2"/>
        <v>4.225352112676056</v>
      </c>
    </row>
    <row r="14" spans="1:14" ht="15" customHeight="1" x14ac:dyDescent="0.25">
      <c r="A14" s="217"/>
      <c r="B14" s="217"/>
      <c r="C14" s="217"/>
      <c r="D14" s="10">
        <v>6</v>
      </c>
      <c r="E14" s="21" t="s">
        <v>23</v>
      </c>
      <c r="F14" s="122">
        <f>STUNTING!F14</f>
        <v>79</v>
      </c>
      <c r="G14" s="60">
        <f t="shared" si="0"/>
        <v>78</v>
      </c>
      <c r="H14" s="149">
        <v>1</v>
      </c>
      <c r="I14" s="149">
        <v>5</v>
      </c>
      <c r="J14" s="149">
        <v>72</v>
      </c>
      <c r="K14" s="149">
        <v>0</v>
      </c>
      <c r="L14" s="149">
        <v>0</v>
      </c>
      <c r="M14" s="29">
        <f t="shared" si="1"/>
        <v>6</v>
      </c>
      <c r="N14" s="15">
        <f t="shared" si="2"/>
        <v>7.6923076923076925</v>
      </c>
    </row>
    <row r="15" spans="1:14" ht="15" customHeight="1" x14ac:dyDescent="0.25">
      <c r="A15" s="217"/>
      <c r="B15" s="217"/>
      <c r="C15" s="217"/>
      <c r="D15" s="10">
        <v>7</v>
      </c>
      <c r="E15" s="21" t="s">
        <v>24</v>
      </c>
      <c r="F15" s="122">
        <f>STUNTING!F15</f>
        <v>65</v>
      </c>
      <c r="G15" s="60">
        <f t="shared" si="0"/>
        <v>63</v>
      </c>
      <c r="H15" s="149">
        <v>1</v>
      </c>
      <c r="I15" s="149">
        <v>1</v>
      </c>
      <c r="J15" s="149">
        <v>61</v>
      </c>
      <c r="K15" s="149">
        <v>0</v>
      </c>
      <c r="L15" s="149">
        <v>0</v>
      </c>
      <c r="M15" s="29">
        <f t="shared" si="1"/>
        <v>2</v>
      </c>
      <c r="N15" s="15">
        <f t="shared" si="2"/>
        <v>3.1746031746031744</v>
      </c>
    </row>
    <row r="16" spans="1:14" ht="15" customHeight="1" x14ac:dyDescent="0.25">
      <c r="A16" s="217"/>
      <c r="B16" s="217"/>
      <c r="C16" s="217"/>
      <c r="D16" s="10">
        <v>8</v>
      </c>
      <c r="E16" s="21" t="s">
        <v>25</v>
      </c>
      <c r="F16" s="122">
        <f>STUNTING!F16</f>
        <v>44</v>
      </c>
      <c r="G16" s="60">
        <f t="shared" si="0"/>
        <v>44</v>
      </c>
      <c r="H16" s="149">
        <v>1</v>
      </c>
      <c r="I16" s="149">
        <v>3</v>
      </c>
      <c r="J16" s="149">
        <v>40</v>
      </c>
      <c r="K16" s="149">
        <v>0</v>
      </c>
      <c r="L16" s="149">
        <v>0</v>
      </c>
      <c r="M16" s="29">
        <f t="shared" si="1"/>
        <v>4</v>
      </c>
      <c r="N16" s="15">
        <f t="shared" si="2"/>
        <v>9.0909090909090917</v>
      </c>
    </row>
    <row r="17" spans="1:14" ht="15" customHeight="1" x14ac:dyDescent="0.25">
      <c r="A17" s="217"/>
      <c r="B17" s="217"/>
      <c r="C17" s="217"/>
      <c r="D17" s="10">
        <v>9</v>
      </c>
      <c r="E17" s="21" t="s">
        <v>26</v>
      </c>
      <c r="F17" s="122">
        <f>STUNTING!F17</f>
        <v>79</v>
      </c>
      <c r="G17" s="60">
        <f t="shared" si="0"/>
        <v>73</v>
      </c>
      <c r="H17" s="149">
        <v>1</v>
      </c>
      <c r="I17" s="149">
        <v>3</v>
      </c>
      <c r="J17" s="149">
        <v>69</v>
      </c>
      <c r="K17" s="149">
        <v>0</v>
      </c>
      <c r="L17" s="149">
        <v>0</v>
      </c>
      <c r="M17" s="29">
        <f t="shared" si="1"/>
        <v>4</v>
      </c>
      <c r="N17" s="15">
        <f t="shared" si="2"/>
        <v>5.4794520547945202</v>
      </c>
    </row>
    <row r="18" spans="1:14" ht="15" customHeight="1" x14ac:dyDescent="0.25">
      <c r="A18" s="218"/>
      <c r="B18" s="217"/>
      <c r="C18" s="218"/>
      <c r="D18" s="10">
        <v>10</v>
      </c>
      <c r="E18" s="21" t="s">
        <v>27</v>
      </c>
      <c r="F18" s="122">
        <f>STUNTING!F18</f>
        <v>48</v>
      </c>
      <c r="G18" s="60">
        <f t="shared" si="0"/>
        <v>46</v>
      </c>
      <c r="H18" s="149">
        <v>2</v>
      </c>
      <c r="I18" s="149">
        <v>5</v>
      </c>
      <c r="J18" s="149">
        <v>39</v>
      </c>
      <c r="K18" s="149">
        <v>0</v>
      </c>
      <c r="L18" s="149">
        <v>0</v>
      </c>
      <c r="M18" s="29">
        <f t="shared" si="1"/>
        <v>7</v>
      </c>
      <c r="N18" s="15">
        <f t="shared" si="2"/>
        <v>15.217391304347828</v>
      </c>
    </row>
    <row r="19" spans="1:14" ht="15" customHeight="1" x14ac:dyDescent="0.25">
      <c r="A19" s="90"/>
      <c r="B19" s="217"/>
      <c r="C19" s="90" t="s">
        <v>218</v>
      </c>
      <c r="D19" s="90"/>
      <c r="E19" s="90"/>
      <c r="F19" s="98">
        <f>SUM(F9:F18)</f>
        <v>710</v>
      </c>
      <c r="G19" s="94">
        <f t="shared" ref="G19:K19" si="3">SUM(G9:G18)</f>
        <v>691</v>
      </c>
      <c r="H19" s="96">
        <f t="shared" si="3"/>
        <v>10</v>
      </c>
      <c r="I19" s="96">
        <f t="shared" si="3"/>
        <v>37</v>
      </c>
      <c r="J19" s="96">
        <f t="shared" si="3"/>
        <v>641</v>
      </c>
      <c r="K19" s="96">
        <f t="shared" si="3"/>
        <v>3</v>
      </c>
      <c r="L19" s="163">
        <f>SUM(L9:L18)</f>
        <v>0</v>
      </c>
      <c r="M19" s="97">
        <f>H19+I19</f>
        <v>47</v>
      </c>
      <c r="N19" s="95">
        <f>M19/G19*100</f>
        <v>6.8017366136034738</v>
      </c>
    </row>
    <row r="20" spans="1:14" ht="15" customHeight="1" x14ac:dyDescent="0.25">
      <c r="A20" s="227">
        <v>2</v>
      </c>
      <c r="B20" s="217"/>
      <c r="C20" s="227" t="s">
        <v>10</v>
      </c>
      <c r="D20" s="10">
        <v>1</v>
      </c>
      <c r="E20" s="21" t="s">
        <v>9</v>
      </c>
      <c r="F20" s="123">
        <f>STUNTING!F20</f>
        <v>92</v>
      </c>
      <c r="G20" s="60">
        <f>H20+I20+J20+K20+L20</f>
        <v>92</v>
      </c>
      <c r="H20" s="149">
        <v>0</v>
      </c>
      <c r="I20" s="149">
        <v>7</v>
      </c>
      <c r="J20" s="149">
        <v>84</v>
      </c>
      <c r="K20" s="149">
        <v>1</v>
      </c>
      <c r="L20" s="149">
        <v>0</v>
      </c>
      <c r="M20" s="29">
        <f>H20+I20</f>
        <v>7</v>
      </c>
      <c r="N20" s="15">
        <f t="shared" si="2"/>
        <v>7.608695652173914</v>
      </c>
    </row>
    <row r="21" spans="1:14" ht="15" customHeight="1" x14ac:dyDescent="0.25">
      <c r="A21" s="217"/>
      <c r="B21" s="217"/>
      <c r="C21" s="217"/>
      <c r="D21" s="10">
        <v>2</v>
      </c>
      <c r="E21" s="21" t="s">
        <v>10</v>
      </c>
      <c r="F21" s="123">
        <f>STUNTING!F21</f>
        <v>38</v>
      </c>
      <c r="G21" s="60">
        <f t="shared" ref="G21:G29" si="4">H21+I21+J21+K21+L21</f>
        <v>38</v>
      </c>
      <c r="H21" s="149">
        <v>0</v>
      </c>
      <c r="I21" s="149">
        <v>4</v>
      </c>
      <c r="J21" s="149">
        <v>34</v>
      </c>
      <c r="K21" s="149">
        <v>0</v>
      </c>
      <c r="L21" s="149">
        <v>0</v>
      </c>
      <c r="M21" s="29">
        <f t="shared" ref="M21:M29" si="5">H21+I21</f>
        <v>4</v>
      </c>
      <c r="N21" s="15">
        <f t="shared" si="2"/>
        <v>10.526315789473683</v>
      </c>
    </row>
    <row r="22" spans="1:14" ht="15" customHeight="1" x14ac:dyDescent="0.25">
      <c r="A22" s="217"/>
      <c r="B22" s="217"/>
      <c r="C22" s="217"/>
      <c r="D22" s="10">
        <v>3</v>
      </c>
      <c r="E22" s="21" t="s">
        <v>11</v>
      </c>
      <c r="F22" s="123">
        <f>STUNTING!F22</f>
        <v>28</v>
      </c>
      <c r="G22" s="60">
        <f t="shared" si="4"/>
        <v>28</v>
      </c>
      <c r="H22" s="149">
        <v>0</v>
      </c>
      <c r="I22" s="149">
        <v>2</v>
      </c>
      <c r="J22" s="149">
        <v>24</v>
      </c>
      <c r="K22" s="149">
        <v>2</v>
      </c>
      <c r="L22" s="149">
        <v>0</v>
      </c>
      <c r="M22" s="29">
        <f t="shared" si="5"/>
        <v>2</v>
      </c>
      <c r="N22" s="15">
        <f t="shared" si="2"/>
        <v>7.1428571428571423</v>
      </c>
    </row>
    <row r="23" spans="1:14" ht="15" customHeight="1" x14ac:dyDescent="0.25">
      <c r="A23" s="217"/>
      <c r="B23" s="217"/>
      <c r="C23" s="217"/>
      <c r="D23" s="10">
        <v>4</v>
      </c>
      <c r="E23" s="21" t="s">
        <v>12</v>
      </c>
      <c r="F23" s="123">
        <f>STUNTING!F23</f>
        <v>95</v>
      </c>
      <c r="G23" s="60">
        <f t="shared" si="4"/>
        <v>95</v>
      </c>
      <c r="H23" s="149">
        <v>0</v>
      </c>
      <c r="I23" s="149">
        <v>14</v>
      </c>
      <c r="J23" s="149">
        <v>80</v>
      </c>
      <c r="K23" s="149">
        <v>1</v>
      </c>
      <c r="L23" s="149">
        <v>0</v>
      </c>
      <c r="M23" s="29">
        <f t="shared" si="5"/>
        <v>14</v>
      </c>
      <c r="N23" s="15">
        <f t="shared" si="2"/>
        <v>14.736842105263156</v>
      </c>
    </row>
    <row r="24" spans="1:14" ht="15" customHeight="1" x14ac:dyDescent="0.25">
      <c r="A24" s="217"/>
      <c r="B24" s="217"/>
      <c r="C24" s="217"/>
      <c r="D24" s="10">
        <v>5</v>
      </c>
      <c r="E24" s="21" t="s">
        <v>13</v>
      </c>
      <c r="F24" s="123">
        <f>STUNTING!F24</f>
        <v>41</v>
      </c>
      <c r="G24" s="60">
        <f t="shared" si="4"/>
        <v>41</v>
      </c>
      <c r="H24" s="149">
        <v>1</v>
      </c>
      <c r="I24" s="149">
        <v>9</v>
      </c>
      <c r="J24" s="149">
        <v>31</v>
      </c>
      <c r="K24" s="149">
        <v>0</v>
      </c>
      <c r="L24" s="149">
        <v>0</v>
      </c>
      <c r="M24" s="29">
        <f t="shared" si="5"/>
        <v>10</v>
      </c>
      <c r="N24" s="15">
        <f t="shared" si="2"/>
        <v>24.390243902439025</v>
      </c>
    </row>
    <row r="25" spans="1:14" ht="15" customHeight="1" x14ac:dyDescent="0.25">
      <c r="A25" s="217"/>
      <c r="B25" s="217"/>
      <c r="C25" s="217"/>
      <c r="D25" s="10">
        <v>6</v>
      </c>
      <c r="E25" s="21" t="s">
        <v>14</v>
      </c>
      <c r="F25" s="123">
        <f>STUNTING!F25</f>
        <v>24</v>
      </c>
      <c r="G25" s="60">
        <f t="shared" si="4"/>
        <v>24</v>
      </c>
      <c r="H25" s="149">
        <v>0</v>
      </c>
      <c r="I25" s="149">
        <v>3</v>
      </c>
      <c r="J25" s="149">
        <v>19</v>
      </c>
      <c r="K25" s="149">
        <v>2</v>
      </c>
      <c r="L25" s="149">
        <v>0</v>
      </c>
      <c r="M25" s="29">
        <f t="shared" si="5"/>
        <v>3</v>
      </c>
      <c r="N25" s="15">
        <f t="shared" si="2"/>
        <v>12.5</v>
      </c>
    </row>
    <row r="26" spans="1:14" ht="15" customHeight="1" x14ac:dyDescent="0.25">
      <c r="A26" s="217"/>
      <c r="B26" s="217"/>
      <c r="C26" s="217"/>
      <c r="D26" s="10">
        <v>7</v>
      </c>
      <c r="E26" s="21" t="s">
        <v>15</v>
      </c>
      <c r="F26" s="123">
        <f>STUNTING!F26</f>
        <v>58</v>
      </c>
      <c r="G26" s="60">
        <f t="shared" si="4"/>
        <v>58</v>
      </c>
      <c r="H26" s="149">
        <v>0</v>
      </c>
      <c r="I26" s="149">
        <v>13</v>
      </c>
      <c r="J26" s="149">
        <v>45</v>
      </c>
      <c r="K26" s="149">
        <v>0</v>
      </c>
      <c r="L26" s="149">
        <v>0</v>
      </c>
      <c r="M26" s="29">
        <f t="shared" si="5"/>
        <v>13</v>
      </c>
      <c r="N26" s="15">
        <f t="shared" si="2"/>
        <v>22.413793103448278</v>
      </c>
    </row>
    <row r="27" spans="1:14" ht="15" customHeight="1" x14ac:dyDescent="0.25">
      <c r="A27" s="217"/>
      <c r="B27" s="217"/>
      <c r="C27" s="217"/>
      <c r="D27" s="10">
        <v>8</v>
      </c>
      <c r="E27" s="21" t="s">
        <v>16</v>
      </c>
      <c r="F27" s="123">
        <f>STUNTING!F27</f>
        <v>56</v>
      </c>
      <c r="G27" s="60">
        <f t="shared" si="4"/>
        <v>56</v>
      </c>
      <c r="H27" s="149">
        <v>1</v>
      </c>
      <c r="I27" s="149">
        <v>8</v>
      </c>
      <c r="J27" s="149">
        <v>47</v>
      </c>
      <c r="K27" s="149">
        <v>0</v>
      </c>
      <c r="L27" s="149">
        <v>0</v>
      </c>
      <c r="M27" s="29">
        <f t="shared" si="5"/>
        <v>9</v>
      </c>
      <c r="N27" s="15">
        <f t="shared" si="2"/>
        <v>16.071428571428573</v>
      </c>
    </row>
    <row r="28" spans="1:14" ht="15" customHeight="1" x14ac:dyDescent="0.25">
      <c r="A28" s="217"/>
      <c r="B28" s="217"/>
      <c r="C28" s="217"/>
      <c r="D28" s="10">
        <v>9</v>
      </c>
      <c r="E28" s="21" t="s">
        <v>17</v>
      </c>
      <c r="F28" s="123">
        <f>STUNTING!F28</f>
        <v>89</v>
      </c>
      <c r="G28" s="60">
        <f t="shared" si="4"/>
        <v>89</v>
      </c>
      <c r="H28" s="149">
        <v>0</v>
      </c>
      <c r="I28" s="149">
        <v>17</v>
      </c>
      <c r="J28" s="149">
        <v>72</v>
      </c>
      <c r="K28" s="149">
        <v>0</v>
      </c>
      <c r="L28" s="149">
        <v>0</v>
      </c>
      <c r="M28" s="29">
        <f t="shared" si="5"/>
        <v>17</v>
      </c>
      <c r="N28" s="15">
        <f t="shared" si="2"/>
        <v>19.101123595505616</v>
      </c>
    </row>
    <row r="29" spans="1:14" ht="15" customHeight="1" x14ac:dyDescent="0.25">
      <c r="A29" s="217"/>
      <c r="B29" s="217"/>
      <c r="C29" s="218"/>
      <c r="D29" s="10">
        <v>10</v>
      </c>
      <c r="E29" s="21" t="s">
        <v>28</v>
      </c>
      <c r="F29" s="123">
        <f>STUNTING!F29</f>
        <v>43</v>
      </c>
      <c r="G29" s="60">
        <f t="shared" si="4"/>
        <v>43</v>
      </c>
      <c r="H29" s="149">
        <v>0</v>
      </c>
      <c r="I29" s="149">
        <v>13</v>
      </c>
      <c r="J29" s="149">
        <v>30</v>
      </c>
      <c r="K29" s="149">
        <v>0</v>
      </c>
      <c r="L29" s="149">
        <v>0</v>
      </c>
      <c r="M29" s="29">
        <f t="shared" si="5"/>
        <v>13</v>
      </c>
      <c r="N29" s="15">
        <f t="shared" si="2"/>
        <v>30.232558139534881</v>
      </c>
    </row>
    <row r="30" spans="1:14" ht="15" customHeight="1" x14ac:dyDescent="0.25">
      <c r="A30" s="218"/>
      <c r="B30" s="218"/>
      <c r="C30" s="90" t="s">
        <v>211</v>
      </c>
      <c r="D30" s="90"/>
      <c r="E30" s="90"/>
      <c r="F30" s="56">
        <f t="shared" ref="F30" si="6">SUM(F20:F29)</f>
        <v>564</v>
      </c>
      <c r="G30" s="94">
        <f t="shared" ref="G30:L30" si="7">SUM(G20:G29)</f>
        <v>564</v>
      </c>
      <c r="H30" s="96">
        <f t="shared" si="7"/>
        <v>2</v>
      </c>
      <c r="I30" s="96">
        <f t="shared" si="7"/>
        <v>90</v>
      </c>
      <c r="J30" s="96">
        <f t="shared" si="7"/>
        <v>466</v>
      </c>
      <c r="K30" s="96">
        <f t="shared" si="7"/>
        <v>6</v>
      </c>
      <c r="L30" s="163">
        <f t="shared" si="7"/>
        <v>0</v>
      </c>
      <c r="M30" s="97">
        <f>H30+I30</f>
        <v>92</v>
      </c>
      <c r="N30" s="95">
        <f>M30/G30*100</f>
        <v>16.312056737588655</v>
      </c>
    </row>
    <row r="31" spans="1:14" ht="15" customHeight="1" x14ac:dyDescent="0.25">
      <c r="A31" s="274" t="s">
        <v>215</v>
      </c>
      <c r="B31" s="275"/>
      <c r="C31" s="275"/>
      <c r="D31" s="275"/>
      <c r="E31" s="276"/>
      <c r="F31" s="63">
        <f>F19+F30</f>
        <v>1274</v>
      </c>
      <c r="G31" s="61">
        <f>G19+G30</f>
        <v>1255</v>
      </c>
      <c r="H31" s="61">
        <f t="shared" ref="H31:L31" si="8">H19+H30</f>
        <v>12</v>
      </c>
      <c r="I31" s="61">
        <f t="shared" si="8"/>
        <v>127</v>
      </c>
      <c r="J31" s="61">
        <f t="shared" si="8"/>
        <v>1107</v>
      </c>
      <c r="K31" s="61">
        <f t="shared" si="8"/>
        <v>9</v>
      </c>
      <c r="L31" s="61">
        <f t="shared" si="8"/>
        <v>0</v>
      </c>
      <c r="M31" s="61">
        <f>M19+M30</f>
        <v>139</v>
      </c>
      <c r="N31" s="62">
        <f>M31/G31*100</f>
        <v>11.075697211155379</v>
      </c>
    </row>
    <row r="32" spans="1:14" ht="15" customHeight="1" x14ac:dyDescent="0.25">
      <c r="A32" s="227">
        <v>3</v>
      </c>
      <c r="B32" s="227" t="s">
        <v>166</v>
      </c>
      <c r="C32" s="227" t="s">
        <v>45</v>
      </c>
      <c r="D32" s="10">
        <v>1</v>
      </c>
      <c r="E32" s="21" t="s">
        <v>35</v>
      </c>
      <c r="F32" s="123">
        <f>STUNTING!F32</f>
        <v>38</v>
      </c>
      <c r="G32" s="60">
        <f>H32+I32+J32+K32+L32</f>
        <v>38</v>
      </c>
      <c r="H32" s="149">
        <v>0</v>
      </c>
      <c r="I32" s="149">
        <v>9</v>
      </c>
      <c r="J32" s="149">
        <v>29</v>
      </c>
      <c r="K32" s="149">
        <v>0</v>
      </c>
      <c r="L32" s="149">
        <v>0</v>
      </c>
      <c r="M32" s="29">
        <f>H32+I32</f>
        <v>9</v>
      </c>
      <c r="N32" s="15">
        <f>M32/G32*100</f>
        <v>23.684210526315788</v>
      </c>
    </row>
    <row r="33" spans="1:14" ht="15" customHeight="1" x14ac:dyDescent="0.25">
      <c r="A33" s="217"/>
      <c r="B33" s="217"/>
      <c r="C33" s="217"/>
      <c r="D33" s="10">
        <v>2</v>
      </c>
      <c r="E33" s="21" t="s">
        <v>36</v>
      </c>
      <c r="F33" s="123">
        <f>STUNTING!F33</f>
        <v>30</v>
      </c>
      <c r="G33" s="60">
        <f t="shared" ref="G33:G43" si="9">H33+I33+J33+K33+L33</f>
        <v>30</v>
      </c>
      <c r="H33" s="149">
        <v>1</v>
      </c>
      <c r="I33" s="149">
        <v>5</v>
      </c>
      <c r="J33" s="149">
        <v>24</v>
      </c>
      <c r="K33" s="149">
        <v>0</v>
      </c>
      <c r="L33" s="149">
        <v>0</v>
      </c>
      <c r="M33" s="29">
        <f t="shared" ref="M33:M54" si="10">H33+I33</f>
        <v>6</v>
      </c>
      <c r="N33" s="15">
        <f t="shared" si="2"/>
        <v>20</v>
      </c>
    </row>
    <row r="34" spans="1:14" ht="15" customHeight="1" x14ac:dyDescent="0.25">
      <c r="A34" s="217"/>
      <c r="B34" s="217"/>
      <c r="C34" s="217"/>
      <c r="D34" s="10">
        <v>3</v>
      </c>
      <c r="E34" s="21" t="s">
        <v>37</v>
      </c>
      <c r="F34" s="123">
        <f>STUNTING!F34</f>
        <v>74</v>
      </c>
      <c r="G34" s="60">
        <f t="shared" si="9"/>
        <v>74</v>
      </c>
      <c r="H34" s="149">
        <v>2</v>
      </c>
      <c r="I34" s="149">
        <v>12</v>
      </c>
      <c r="J34" s="149">
        <v>58</v>
      </c>
      <c r="K34" s="149">
        <v>2</v>
      </c>
      <c r="L34" s="149">
        <v>0</v>
      </c>
      <c r="M34" s="29">
        <f t="shared" si="10"/>
        <v>14</v>
      </c>
      <c r="N34" s="15">
        <f t="shared" si="2"/>
        <v>18.918918918918919</v>
      </c>
    </row>
    <row r="35" spans="1:14" ht="15" customHeight="1" x14ac:dyDescent="0.25">
      <c r="A35" s="217"/>
      <c r="B35" s="217"/>
      <c r="C35" s="217"/>
      <c r="D35" s="10">
        <v>4</v>
      </c>
      <c r="E35" s="21" t="s">
        <v>38</v>
      </c>
      <c r="F35" s="123">
        <f>STUNTING!F35</f>
        <v>26</v>
      </c>
      <c r="G35" s="60">
        <f t="shared" si="9"/>
        <v>26</v>
      </c>
      <c r="H35" s="149">
        <v>0</v>
      </c>
      <c r="I35" s="149">
        <v>5</v>
      </c>
      <c r="J35" s="149">
        <v>21</v>
      </c>
      <c r="K35" s="149">
        <v>0</v>
      </c>
      <c r="L35" s="149">
        <v>0</v>
      </c>
      <c r="M35" s="29">
        <f t="shared" si="10"/>
        <v>5</v>
      </c>
      <c r="N35" s="15">
        <f t="shared" si="2"/>
        <v>19.230769230769234</v>
      </c>
    </row>
    <row r="36" spans="1:14" ht="15" customHeight="1" x14ac:dyDescent="0.25">
      <c r="A36" s="217"/>
      <c r="B36" s="217"/>
      <c r="C36" s="217"/>
      <c r="D36" s="10">
        <v>5</v>
      </c>
      <c r="E36" s="21" t="s">
        <v>39</v>
      </c>
      <c r="F36" s="123">
        <f>STUNTING!F36</f>
        <v>35</v>
      </c>
      <c r="G36" s="60">
        <f t="shared" si="9"/>
        <v>31</v>
      </c>
      <c r="H36" s="149">
        <v>0</v>
      </c>
      <c r="I36" s="149">
        <v>4</v>
      </c>
      <c r="J36" s="149">
        <v>26</v>
      </c>
      <c r="K36" s="149">
        <v>0</v>
      </c>
      <c r="L36" s="149">
        <v>1</v>
      </c>
      <c r="M36" s="29">
        <f t="shared" si="10"/>
        <v>4</v>
      </c>
      <c r="N36" s="15">
        <f t="shared" si="2"/>
        <v>12.903225806451612</v>
      </c>
    </row>
    <row r="37" spans="1:14" ht="15" customHeight="1" x14ac:dyDescent="0.25">
      <c r="A37" s="217"/>
      <c r="B37" s="217"/>
      <c r="C37" s="217"/>
      <c r="D37" s="10">
        <v>6</v>
      </c>
      <c r="E37" s="21" t="s">
        <v>40</v>
      </c>
      <c r="F37" s="123">
        <f>STUNTING!F37</f>
        <v>63</v>
      </c>
      <c r="G37" s="60">
        <f t="shared" si="9"/>
        <v>63</v>
      </c>
      <c r="H37" s="149">
        <v>2</v>
      </c>
      <c r="I37" s="149">
        <v>10</v>
      </c>
      <c r="J37" s="149">
        <v>48</v>
      </c>
      <c r="K37" s="149">
        <v>1</v>
      </c>
      <c r="L37" s="149">
        <v>2</v>
      </c>
      <c r="M37" s="29">
        <f t="shared" si="10"/>
        <v>12</v>
      </c>
      <c r="N37" s="15">
        <f t="shared" si="2"/>
        <v>19.047619047619047</v>
      </c>
    </row>
    <row r="38" spans="1:14" ht="15" customHeight="1" x14ac:dyDescent="0.25">
      <c r="A38" s="217"/>
      <c r="B38" s="217"/>
      <c r="C38" s="217"/>
      <c r="D38" s="10">
        <v>7</v>
      </c>
      <c r="E38" s="21" t="s">
        <v>41</v>
      </c>
      <c r="F38" s="123">
        <f>STUNTING!F38</f>
        <v>49</v>
      </c>
      <c r="G38" s="60">
        <f t="shared" si="9"/>
        <v>47</v>
      </c>
      <c r="H38" s="149">
        <v>2</v>
      </c>
      <c r="I38" s="149">
        <v>6</v>
      </c>
      <c r="J38" s="149">
        <v>39</v>
      </c>
      <c r="K38" s="149">
        <v>0</v>
      </c>
      <c r="L38" s="149">
        <v>0</v>
      </c>
      <c r="M38" s="29">
        <f t="shared" si="10"/>
        <v>8</v>
      </c>
      <c r="N38" s="15">
        <f t="shared" si="2"/>
        <v>17.021276595744681</v>
      </c>
    </row>
    <row r="39" spans="1:14" ht="15" customHeight="1" x14ac:dyDescent="0.25">
      <c r="A39" s="217"/>
      <c r="B39" s="217"/>
      <c r="C39" s="217"/>
      <c r="D39" s="10">
        <v>8</v>
      </c>
      <c r="E39" s="21" t="s">
        <v>42</v>
      </c>
      <c r="F39" s="123">
        <f>STUNTING!F39</f>
        <v>89</v>
      </c>
      <c r="G39" s="60">
        <f t="shared" si="9"/>
        <v>88</v>
      </c>
      <c r="H39" s="149">
        <v>5</v>
      </c>
      <c r="I39" s="149">
        <v>19</v>
      </c>
      <c r="J39" s="149">
        <v>64</v>
      </c>
      <c r="K39" s="149">
        <v>0</v>
      </c>
      <c r="L39" s="149">
        <v>0</v>
      </c>
      <c r="M39" s="29">
        <f t="shared" si="10"/>
        <v>24</v>
      </c>
      <c r="N39" s="15">
        <f t="shared" si="2"/>
        <v>27.27272727272727</v>
      </c>
    </row>
    <row r="40" spans="1:14" ht="15" customHeight="1" x14ac:dyDescent="0.25">
      <c r="A40" s="217"/>
      <c r="B40" s="217"/>
      <c r="C40" s="217"/>
      <c r="D40" s="10">
        <v>9</v>
      </c>
      <c r="E40" s="21" t="s">
        <v>45</v>
      </c>
      <c r="F40" s="123">
        <f>STUNTING!F40</f>
        <v>190</v>
      </c>
      <c r="G40" s="60">
        <f t="shared" si="9"/>
        <v>122</v>
      </c>
      <c r="H40" s="149">
        <v>1</v>
      </c>
      <c r="I40" s="149">
        <v>24</v>
      </c>
      <c r="J40" s="149">
        <v>95</v>
      </c>
      <c r="K40" s="149">
        <v>2</v>
      </c>
      <c r="L40" s="149">
        <v>0</v>
      </c>
      <c r="M40" s="29">
        <f t="shared" si="10"/>
        <v>25</v>
      </c>
      <c r="N40" s="15">
        <f t="shared" si="2"/>
        <v>20.491803278688526</v>
      </c>
    </row>
    <row r="41" spans="1:14" ht="15" customHeight="1" x14ac:dyDescent="0.25">
      <c r="A41" s="217"/>
      <c r="B41" s="217"/>
      <c r="C41" s="217"/>
      <c r="D41" s="10">
        <v>10</v>
      </c>
      <c r="E41" s="21" t="s">
        <v>46</v>
      </c>
      <c r="F41" s="123">
        <f>STUNTING!F41</f>
        <v>71</v>
      </c>
      <c r="G41" s="60">
        <f t="shared" si="9"/>
        <v>70</v>
      </c>
      <c r="H41" s="149">
        <v>3</v>
      </c>
      <c r="I41" s="149">
        <v>12</v>
      </c>
      <c r="J41" s="149">
        <v>52</v>
      </c>
      <c r="K41" s="149">
        <v>1</v>
      </c>
      <c r="L41" s="149">
        <v>2</v>
      </c>
      <c r="M41" s="29">
        <f t="shared" si="10"/>
        <v>15</v>
      </c>
      <c r="N41" s="15">
        <f t="shared" si="2"/>
        <v>21.428571428571427</v>
      </c>
    </row>
    <row r="42" spans="1:14" ht="15" customHeight="1" x14ac:dyDescent="0.25">
      <c r="A42" s="217"/>
      <c r="B42" s="217"/>
      <c r="C42" s="217"/>
      <c r="D42" s="10">
        <v>11</v>
      </c>
      <c r="E42" s="21" t="s">
        <v>47</v>
      </c>
      <c r="F42" s="123">
        <f>STUNTING!F42</f>
        <v>68</v>
      </c>
      <c r="G42" s="60">
        <f t="shared" si="9"/>
        <v>65</v>
      </c>
      <c r="H42" s="149">
        <v>1</v>
      </c>
      <c r="I42" s="149">
        <v>19</v>
      </c>
      <c r="J42" s="149">
        <v>44</v>
      </c>
      <c r="K42" s="149">
        <v>1</v>
      </c>
      <c r="L42" s="149">
        <v>0</v>
      </c>
      <c r="M42" s="29">
        <f t="shared" si="10"/>
        <v>20</v>
      </c>
      <c r="N42" s="15">
        <f t="shared" si="2"/>
        <v>30.76923076923077</v>
      </c>
    </row>
    <row r="43" spans="1:14" ht="15" customHeight="1" x14ac:dyDescent="0.25">
      <c r="A43" s="218"/>
      <c r="B43" s="217"/>
      <c r="C43" s="218"/>
      <c r="D43" s="10">
        <v>12</v>
      </c>
      <c r="E43" s="21" t="s">
        <v>49</v>
      </c>
      <c r="F43" s="123">
        <f>STUNTING!F43</f>
        <v>26</v>
      </c>
      <c r="G43" s="60">
        <f t="shared" si="9"/>
        <v>26</v>
      </c>
      <c r="H43" s="149">
        <v>1</v>
      </c>
      <c r="I43" s="149">
        <v>7</v>
      </c>
      <c r="J43" s="149">
        <v>18</v>
      </c>
      <c r="K43" s="149">
        <v>0</v>
      </c>
      <c r="L43" s="149">
        <v>0</v>
      </c>
      <c r="M43" s="29">
        <f t="shared" si="10"/>
        <v>8</v>
      </c>
      <c r="N43" s="15">
        <f t="shared" si="2"/>
        <v>30.76923076923077</v>
      </c>
    </row>
    <row r="44" spans="1:14" ht="15" customHeight="1" x14ac:dyDescent="0.25">
      <c r="A44" s="90"/>
      <c r="B44" s="217"/>
      <c r="C44" s="90" t="s">
        <v>214</v>
      </c>
      <c r="D44" s="90"/>
      <c r="E44" s="90"/>
      <c r="F44" s="98">
        <f>SUM(F32:F43)</f>
        <v>759</v>
      </c>
      <c r="G44" s="94">
        <f>SUM(G32:G43)</f>
        <v>680</v>
      </c>
      <c r="H44" s="94">
        <f t="shared" ref="H44:K44" si="11">SUM(H32:H43)</f>
        <v>18</v>
      </c>
      <c r="I44" s="94">
        <f t="shared" si="11"/>
        <v>132</v>
      </c>
      <c r="J44" s="94">
        <f t="shared" si="11"/>
        <v>518</v>
      </c>
      <c r="K44" s="94">
        <f t="shared" si="11"/>
        <v>7</v>
      </c>
      <c r="L44" s="164">
        <f>SUM(L32:L43)</f>
        <v>5</v>
      </c>
      <c r="M44" s="97">
        <f>H44+I44</f>
        <v>150</v>
      </c>
      <c r="N44" s="95">
        <f>M44/G44*100</f>
        <v>22.058823529411764</v>
      </c>
    </row>
    <row r="45" spans="1:14" ht="15" customHeight="1" x14ac:dyDescent="0.25">
      <c r="A45" s="227">
        <v>4</v>
      </c>
      <c r="B45" s="217"/>
      <c r="C45" s="227" t="s">
        <v>205</v>
      </c>
      <c r="D45" s="10">
        <v>1</v>
      </c>
      <c r="E45" s="38" t="s">
        <v>29</v>
      </c>
      <c r="F45" s="123">
        <f>STUNTING!F45</f>
        <v>71</v>
      </c>
      <c r="G45" s="60">
        <f>H45+I45+J45+K45+L45</f>
        <v>71</v>
      </c>
      <c r="H45" s="149">
        <v>2</v>
      </c>
      <c r="I45" s="149">
        <v>10</v>
      </c>
      <c r="J45" s="149">
        <v>57</v>
      </c>
      <c r="K45" s="149">
        <v>2</v>
      </c>
      <c r="L45" s="149">
        <v>0</v>
      </c>
      <c r="M45" s="120">
        <f t="shared" si="10"/>
        <v>12</v>
      </c>
      <c r="N45" s="15">
        <f t="shared" si="2"/>
        <v>16.901408450704224</v>
      </c>
    </row>
    <row r="46" spans="1:14" ht="15" customHeight="1" x14ac:dyDescent="0.25">
      <c r="A46" s="217"/>
      <c r="B46" s="217"/>
      <c r="C46" s="217"/>
      <c r="D46" s="10">
        <v>2</v>
      </c>
      <c r="E46" s="38" t="s">
        <v>30</v>
      </c>
      <c r="F46" s="123">
        <f>STUNTING!F46</f>
        <v>64</v>
      </c>
      <c r="G46" s="60">
        <f t="shared" ref="G46:G54" si="12">H46+I46+J46+K46+L46</f>
        <v>64</v>
      </c>
      <c r="H46" s="149">
        <v>0</v>
      </c>
      <c r="I46" s="149">
        <v>11</v>
      </c>
      <c r="J46" s="149">
        <v>53</v>
      </c>
      <c r="K46" s="149">
        <v>0</v>
      </c>
      <c r="L46" s="149">
        <v>0</v>
      </c>
      <c r="M46" s="120">
        <f t="shared" si="10"/>
        <v>11</v>
      </c>
      <c r="N46" s="15">
        <f t="shared" si="2"/>
        <v>17.1875</v>
      </c>
    </row>
    <row r="47" spans="1:14" ht="15" customHeight="1" x14ac:dyDescent="0.25">
      <c r="A47" s="217"/>
      <c r="B47" s="217"/>
      <c r="C47" s="217"/>
      <c r="D47" s="10">
        <v>3</v>
      </c>
      <c r="E47" s="38" t="s">
        <v>31</v>
      </c>
      <c r="F47" s="123">
        <f>STUNTING!F47</f>
        <v>65</v>
      </c>
      <c r="G47" s="60">
        <f t="shared" si="12"/>
        <v>65</v>
      </c>
      <c r="H47" s="149">
        <v>0</v>
      </c>
      <c r="I47" s="149">
        <v>13</v>
      </c>
      <c r="J47" s="149">
        <v>51</v>
      </c>
      <c r="K47" s="149">
        <v>1</v>
      </c>
      <c r="L47" s="149">
        <v>0</v>
      </c>
      <c r="M47" s="120">
        <f t="shared" si="10"/>
        <v>13</v>
      </c>
      <c r="N47" s="15">
        <f t="shared" si="2"/>
        <v>20</v>
      </c>
    </row>
    <row r="48" spans="1:14" ht="15" customHeight="1" x14ac:dyDescent="0.25">
      <c r="A48" s="217"/>
      <c r="B48" s="217"/>
      <c r="C48" s="217"/>
      <c r="D48" s="10">
        <v>4</v>
      </c>
      <c r="E48" s="38" t="s">
        <v>32</v>
      </c>
      <c r="F48" s="123">
        <f>STUNTING!F48</f>
        <v>58</v>
      </c>
      <c r="G48" s="60">
        <f t="shared" si="12"/>
        <v>58</v>
      </c>
      <c r="H48" s="149">
        <v>1</v>
      </c>
      <c r="I48" s="149">
        <v>5</v>
      </c>
      <c r="J48" s="149">
        <v>51</v>
      </c>
      <c r="K48" s="149">
        <v>1</v>
      </c>
      <c r="L48" s="149">
        <v>0</v>
      </c>
      <c r="M48" s="120">
        <f t="shared" si="10"/>
        <v>6</v>
      </c>
      <c r="N48" s="15">
        <f t="shared" si="2"/>
        <v>10.344827586206897</v>
      </c>
    </row>
    <row r="49" spans="1:25" ht="15" customHeight="1" x14ac:dyDescent="0.25">
      <c r="A49" s="217"/>
      <c r="B49" s="217"/>
      <c r="C49" s="217"/>
      <c r="D49" s="10">
        <v>5</v>
      </c>
      <c r="E49" s="38" t="s">
        <v>33</v>
      </c>
      <c r="F49" s="123">
        <f>STUNTING!F49</f>
        <v>60</v>
      </c>
      <c r="G49" s="60">
        <f t="shared" si="12"/>
        <v>60</v>
      </c>
      <c r="H49" s="149">
        <v>1</v>
      </c>
      <c r="I49" s="149">
        <v>9</v>
      </c>
      <c r="J49" s="149">
        <v>50</v>
      </c>
      <c r="K49" s="149">
        <v>0</v>
      </c>
      <c r="L49" s="149">
        <v>0</v>
      </c>
      <c r="M49" s="120">
        <f t="shared" si="10"/>
        <v>10</v>
      </c>
      <c r="N49" s="15">
        <f t="shared" si="2"/>
        <v>16.666666666666664</v>
      </c>
    </row>
    <row r="50" spans="1:25" ht="15" customHeight="1" x14ac:dyDescent="0.25">
      <c r="A50" s="217"/>
      <c r="B50" s="217"/>
      <c r="C50" s="217"/>
      <c r="D50" s="10">
        <v>6</v>
      </c>
      <c r="E50" s="38" t="s">
        <v>34</v>
      </c>
      <c r="F50" s="123">
        <f>STUNTING!F50</f>
        <v>33</v>
      </c>
      <c r="G50" s="60">
        <f t="shared" si="12"/>
        <v>33</v>
      </c>
      <c r="H50" s="149">
        <v>1</v>
      </c>
      <c r="I50" s="149">
        <v>7</v>
      </c>
      <c r="J50" s="149">
        <v>25</v>
      </c>
      <c r="K50" s="149">
        <v>0</v>
      </c>
      <c r="L50" s="149">
        <v>0</v>
      </c>
      <c r="M50" s="120">
        <f t="shared" si="10"/>
        <v>8</v>
      </c>
      <c r="N50" s="15">
        <f t="shared" si="2"/>
        <v>24.242424242424242</v>
      </c>
    </row>
    <row r="51" spans="1:25" ht="15" customHeight="1" x14ac:dyDescent="0.25">
      <c r="A51" s="217"/>
      <c r="B51" s="217"/>
      <c r="C51" s="217"/>
      <c r="D51" s="10">
        <v>7</v>
      </c>
      <c r="E51" s="38" t="s">
        <v>43</v>
      </c>
      <c r="F51" s="123">
        <f>STUNTING!F51</f>
        <v>46</v>
      </c>
      <c r="G51" s="60">
        <f t="shared" si="12"/>
        <v>46</v>
      </c>
      <c r="H51" s="149">
        <v>1</v>
      </c>
      <c r="I51" s="149">
        <v>8</v>
      </c>
      <c r="J51" s="149">
        <v>37</v>
      </c>
      <c r="K51" s="149">
        <v>0</v>
      </c>
      <c r="L51" s="149">
        <v>0</v>
      </c>
      <c r="M51" s="120">
        <f t="shared" si="10"/>
        <v>9</v>
      </c>
      <c r="N51" s="15">
        <f t="shared" si="2"/>
        <v>19.565217391304348</v>
      </c>
    </row>
    <row r="52" spans="1:25" ht="15" customHeight="1" x14ac:dyDescent="0.25">
      <c r="A52" s="217"/>
      <c r="B52" s="217"/>
      <c r="C52" s="217"/>
      <c r="D52" s="10">
        <v>8</v>
      </c>
      <c r="E52" s="38" t="s">
        <v>44</v>
      </c>
      <c r="F52" s="123">
        <f>STUNTING!F52</f>
        <v>48</v>
      </c>
      <c r="G52" s="60">
        <f t="shared" si="12"/>
        <v>48</v>
      </c>
      <c r="H52" s="149">
        <v>0</v>
      </c>
      <c r="I52" s="149">
        <v>4</v>
      </c>
      <c r="J52" s="149">
        <v>44</v>
      </c>
      <c r="K52" s="149">
        <v>0</v>
      </c>
      <c r="L52" s="149">
        <v>0</v>
      </c>
      <c r="M52" s="120">
        <f t="shared" si="10"/>
        <v>4</v>
      </c>
      <c r="N52" s="15">
        <f t="shared" si="2"/>
        <v>8.3333333333333321</v>
      </c>
    </row>
    <row r="53" spans="1:25" ht="15" customHeight="1" x14ac:dyDescent="0.25">
      <c r="A53" s="217"/>
      <c r="B53" s="217"/>
      <c r="C53" s="217"/>
      <c r="D53" s="10">
        <v>9</v>
      </c>
      <c r="E53" s="38" t="s">
        <v>48</v>
      </c>
      <c r="F53" s="123">
        <f>STUNTING!F53</f>
        <v>35</v>
      </c>
      <c r="G53" s="60">
        <f t="shared" si="12"/>
        <v>35</v>
      </c>
      <c r="H53" s="149">
        <v>0</v>
      </c>
      <c r="I53" s="149">
        <v>0</v>
      </c>
      <c r="J53" s="149">
        <v>34</v>
      </c>
      <c r="K53" s="149">
        <v>1</v>
      </c>
      <c r="L53" s="149">
        <v>0</v>
      </c>
      <c r="M53" s="120">
        <f t="shared" si="10"/>
        <v>0</v>
      </c>
      <c r="N53" s="15">
        <f t="shared" si="2"/>
        <v>0</v>
      </c>
    </row>
    <row r="54" spans="1:25" ht="15" customHeight="1" x14ac:dyDescent="0.25">
      <c r="A54" s="217"/>
      <c r="B54" s="217"/>
      <c r="C54" s="218"/>
      <c r="D54" s="10">
        <v>10</v>
      </c>
      <c r="E54" s="38" t="s">
        <v>50</v>
      </c>
      <c r="F54" s="123">
        <f>STUNTING!F54</f>
        <v>51</v>
      </c>
      <c r="G54" s="60">
        <f t="shared" si="12"/>
        <v>51</v>
      </c>
      <c r="H54" s="149">
        <v>0</v>
      </c>
      <c r="I54" s="149">
        <v>3</v>
      </c>
      <c r="J54" s="149">
        <v>48</v>
      </c>
      <c r="K54" s="149">
        <v>0</v>
      </c>
      <c r="L54" s="149">
        <v>0</v>
      </c>
      <c r="M54" s="120">
        <f t="shared" si="10"/>
        <v>3</v>
      </c>
      <c r="N54" s="15">
        <f t="shared" si="2"/>
        <v>5.8823529411764701</v>
      </c>
    </row>
    <row r="55" spans="1:25" ht="15" customHeight="1" x14ac:dyDescent="0.25">
      <c r="A55" s="218"/>
      <c r="B55" s="218"/>
      <c r="C55" s="90" t="s">
        <v>214</v>
      </c>
      <c r="D55" s="90"/>
      <c r="E55" s="90"/>
      <c r="F55" s="56">
        <f t="shared" ref="F55:M55" si="13">SUM(F45:F54)</f>
        <v>531</v>
      </c>
      <c r="G55" s="94">
        <f>SUM(G45:G54)</f>
        <v>531</v>
      </c>
      <c r="H55" s="96">
        <f>SUM(H45:H54)</f>
        <v>6</v>
      </c>
      <c r="I55" s="96">
        <f t="shared" si="13"/>
        <v>70</v>
      </c>
      <c r="J55" s="96">
        <f t="shared" si="13"/>
        <v>450</v>
      </c>
      <c r="K55" s="96">
        <f t="shared" si="13"/>
        <v>5</v>
      </c>
      <c r="L55" s="163">
        <f>SUM(L45:L54)</f>
        <v>0</v>
      </c>
      <c r="M55" s="97">
        <f t="shared" si="13"/>
        <v>76</v>
      </c>
      <c r="N55" s="95">
        <f t="shared" si="2"/>
        <v>14.312617702448211</v>
      </c>
    </row>
    <row r="56" spans="1:25" ht="15" customHeight="1" x14ac:dyDescent="0.25">
      <c r="A56" s="244" t="s">
        <v>209</v>
      </c>
      <c r="B56" s="245"/>
      <c r="C56" s="245"/>
      <c r="D56" s="245"/>
      <c r="E56" s="246"/>
      <c r="F56" s="92">
        <f>F44+F55</f>
        <v>1290</v>
      </c>
      <c r="G56" s="32">
        <f>G44+G55</f>
        <v>1211</v>
      </c>
      <c r="H56" s="32">
        <f t="shared" ref="H56:L56" si="14">H44+H55</f>
        <v>24</v>
      </c>
      <c r="I56" s="32">
        <f t="shared" si="14"/>
        <v>202</v>
      </c>
      <c r="J56" s="32">
        <f t="shared" si="14"/>
        <v>968</v>
      </c>
      <c r="K56" s="32">
        <f t="shared" si="14"/>
        <v>12</v>
      </c>
      <c r="L56" s="32">
        <f t="shared" si="14"/>
        <v>5</v>
      </c>
      <c r="M56" s="32">
        <f t="shared" ref="M56" si="15">M44+M55</f>
        <v>226</v>
      </c>
      <c r="N56" s="93">
        <f t="shared" si="2"/>
        <v>18.662262592898433</v>
      </c>
    </row>
    <row r="57" spans="1:25" ht="15" customHeight="1" x14ac:dyDescent="0.25">
      <c r="A57" s="227">
        <v>5</v>
      </c>
      <c r="B57" s="227" t="s">
        <v>167</v>
      </c>
      <c r="C57" s="227" t="s">
        <v>59</v>
      </c>
      <c r="D57" s="10">
        <v>1</v>
      </c>
      <c r="E57" s="21" t="s">
        <v>57</v>
      </c>
      <c r="F57" s="123">
        <f>STUNTING!F57</f>
        <v>241</v>
      </c>
      <c r="G57" s="60">
        <f>H57+I57+J57+K57+L57</f>
        <v>207</v>
      </c>
      <c r="H57" s="149">
        <v>4</v>
      </c>
      <c r="I57" s="149">
        <v>47</v>
      </c>
      <c r="J57" s="149">
        <v>153</v>
      </c>
      <c r="K57" s="149">
        <v>3</v>
      </c>
      <c r="L57" s="149">
        <v>0</v>
      </c>
      <c r="M57" s="6">
        <f>H57+I57</f>
        <v>51</v>
      </c>
      <c r="N57" s="15">
        <f t="shared" si="2"/>
        <v>24.637681159420293</v>
      </c>
    </row>
    <row r="58" spans="1:25" ht="15" customHeight="1" x14ac:dyDescent="0.25">
      <c r="A58" s="217"/>
      <c r="B58" s="217"/>
      <c r="C58" s="217"/>
      <c r="D58" s="10">
        <v>2</v>
      </c>
      <c r="E58" s="21" t="s">
        <v>58</v>
      </c>
      <c r="F58" s="123">
        <f>STUNTING!F58</f>
        <v>236</v>
      </c>
      <c r="G58" s="60">
        <f t="shared" ref="G58:G63" si="16">H58+I58+J58+K58+L58</f>
        <v>230</v>
      </c>
      <c r="H58" s="149">
        <v>5</v>
      </c>
      <c r="I58" s="149">
        <v>42</v>
      </c>
      <c r="J58" s="149">
        <v>181</v>
      </c>
      <c r="K58" s="149">
        <v>1</v>
      </c>
      <c r="L58" s="149">
        <v>1</v>
      </c>
      <c r="M58" s="6">
        <f t="shared" ref="M58:M128" si="17">H58+I58</f>
        <v>47</v>
      </c>
      <c r="N58" s="15">
        <f t="shared" si="2"/>
        <v>20.434782608695652</v>
      </c>
      <c r="Y58" s="13" t="s">
        <v>198</v>
      </c>
    </row>
    <row r="59" spans="1:25" ht="15" customHeight="1" x14ac:dyDescent="0.25">
      <c r="A59" s="217"/>
      <c r="B59" s="217"/>
      <c r="C59" s="217"/>
      <c r="D59" s="10">
        <v>3</v>
      </c>
      <c r="E59" s="21" t="s">
        <v>59</v>
      </c>
      <c r="F59" s="123">
        <f>STUNTING!F59</f>
        <v>252</v>
      </c>
      <c r="G59" s="60">
        <f t="shared" si="16"/>
        <v>235</v>
      </c>
      <c r="H59" s="149">
        <v>6</v>
      </c>
      <c r="I59" s="149">
        <v>38</v>
      </c>
      <c r="J59" s="149">
        <v>190</v>
      </c>
      <c r="K59" s="149">
        <v>1</v>
      </c>
      <c r="L59" s="149">
        <v>0</v>
      </c>
      <c r="M59" s="6">
        <f t="shared" si="17"/>
        <v>44</v>
      </c>
      <c r="N59" s="15">
        <f t="shared" si="2"/>
        <v>18.723404255319149</v>
      </c>
    </row>
    <row r="60" spans="1:25" ht="15" customHeight="1" x14ac:dyDescent="0.25">
      <c r="A60" s="217"/>
      <c r="B60" s="217"/>
      <c r="C60" s="217"/>
      <c r="D60" s="10">
        <v>4</v>
      </c>
      <c r="E60" s="21" t="s">
        <v>60</v>
      </c>
      <c r="F60" s="123">
        <f>STUNTING!F60</f>
        <v>181</v>
      </c>
      <c r="G60" s="60">
        <f t="shared" si="16"/>
        <v>168</v>
      </c>
      <c r="H60" s="149">
        <v>1</v>
      </c>
      <c r="I60" s="149">
        <v>20</v>
      </c>
      <c r="J60" s="149">
        <v>143</v>
      </c>
      <c r="K60" s="149">
        <v>4</v>
      </c>
      <c r="L60" s="149">
        <v>0</v>
      </c>
      <c r="M60" s="6">
        <f t="shared" si="17"/>
        <v>21</v>
      </c>
      <c r="N60" s="15">
        <f t="shared" si="2"/>
        <v>12.5</v>
      </c>
    </row>
    <row r="61" spans="1:25" ht="15" customHeight="1" x14ac:dyDescent="0.25">
      <c r="A61" s="217"/>
      <c r="B61" s="217"/>
      <c r="C61" s="217"/>
      <c r="D61" s="10">
        <v>5</v>
      </c>
      <c r="E61" s="21" t="s">
        <v>61</v>
      </c>
      <c r="F61" s="123">
        <f>STUNTING!F61</f>
        <v>310</v>
      </c>
      <c r="G61" s="60">
        <f t="shared" si="16"/>
        <v>279</v>
      </c>
      <c r="H61" s="149">
        <v>5</v>
      </c>
      <c r="I61" s="149">
        <v>55</v>
      </c>
      <c r="J61" s="149">
        <v>215</v>
      </c>
      <c r="K61" s="149">
        <v>3</v>
      </c>
      <c r="L61" s="149">
        <v>1</v>
      </c>
      <c r="M61" s="6">
        <f t="shared" si="17"/>
        <v>60</v>
      </c>
      <c r="N61" s="15">
        <f t="shared" si="2"/>
        <v>21.50537634408602</v>
      </c>
    </row>
    <row r="62" spans="1:25" ht="15" customHeight="1" x14ac:dyDescent="0.25">
      <c r="A62" s="217"/>
      <c r="B62" s="217"/>
      <c r="C62" s="217"/>
      <c r="D62" s="10">
        <v>6</v>
      </c>
      <c r="E62" s="21" t="s">
        <v>65</v>
      </c>
      <c r="F62" s="123">
        <f>STUNTING!F62</f>
        <v>206</v>
      </c>
      <c r="G62" s="60">
        <f t="shared" si="16"/>
        <v>206</v>
      </c>
      <c r="H62" s="149">
        <v>3</v>
      </c>
      <c r="I62" s="149">
        <v>44</v>
      </c>
      <c r="J62" s="149">
        <v>157</v>
      </c>
      <c r="K62" s="149">
        <v>1</v>
      </c>
      <c r="L62" s="149">
        <v>1</v>
      </c>
      <c r="M62" s="6">
        <f t="shared" si="17"/>
        <v>47</v>
      </c>
      <c r="N62" s="15">
        <f t="shared" si="2"/>
        <v>22.815533980582526</v>
      </c>
    </row>
    <row r="63" spans="1:25" ht="15" customHeight="1" x14ac:dyDescent="0.25">
      <c r="A63" s="218"/>
      <c r="B63" s="217"/>
      <c r="C63" s="218"/>
      <c r="D63" s="10">
        <v>7</v>
      </c>
      <c r="E63" s="21" t="s">
        <v>66</v>
      </c>
      <c r="F63" s="123">
        <f>STUNTING!F63</f>
        <v>400</v>
      </c>
      <c r="G63" s="60">
        <f t="shared" si="16"/>
        <v>371</v>
      </c>
      <c r="H63" s="149">
        <v>5</v>
      </c>
      <c r="I63" s="149">
        <v>50</v>
      </c>
      <c r="J63" s="149">
        <v>314</v>
      </c>
      <c r="K63" s="149">
        <v>2</v>
      </c>
      <c r="L63" s="149">
        <v>0</v>
      </c>
      <c r="M63" s="6">
        <f>H63+I63</f>
        <v>55</v>
      </c>
      <c r="N63" s="15">
        <f>M63/G63*100</f>
        <v>14.824797843665769</v>
      </c>
    </row>
    <row r="64" spans="1:25" ht="15" customHeight="1" x14ac:dyDescent="0.25">
      <c r="A64" s="90"/>
      <c r="B64" s="217"/>
      <c r="C64" s="90" t="s">
        <v>216</v>
      </c>
      <c r="D64" s="90"/>
      <c r="E64" s="90"/>
      <c r="F64" s="98">
        <f>SUM(F57:F63)</f>
        <v>1826</v>
      </c>
      <c r="G64" s="94">
        <f>SUM(G57:G63)</f>
        <v>1696</v>
      </c>
      <c r="H64" s="94">
        <f t="shared" ref="H64:M64" si="18">SUM(H57:H63)</f>
        <v>29</v>
      </c>
      <c r="I64" s="94">
        <f t="shared" si="18"/>
        <v>296</v>
      </c>
      <c r="J64" s="94">
        <f t="shared" si="18"/>
        <v>1353</v>
      </c>
      <c r="K64" s="94">
        <f t="shared" si="18"/>
        <v>15</v>
      </c>
      <c r="L64" s="164">
        <f>SUM(L57:L63)</f>
        <v>3</v>
      </c>
      <c r="M64" s="94">
        <f t="shared" si="18"/>
        <v>325</v>
      </c>
      <c r="N64" s="95">
        <f>M64/G64*100</f>
        <v>19.162735849056602</v>
      </c>
    </row>
    <row r="65" spans="1:14" ht="15" customHeight="1" x14ac:dyDescent="0.25">
      <c r="A65" s="227">
        <v>6</v>
      </c>
      <c r="B65" s="217"/>
      <c r="C65" s="227" t="s">
        <v>63</v>
      </c>
      <c r="D65" s="10">
        <v>1</v>
      </c>
      <c r="E65" s="21" t="s">
        <v>51</v>
      </c>
      <c r="F65" s="123">
        <f>STUNTING!F65</f>
        <v>32</v>
      </c>
      <c r="G65" s="60">
        <f>H65+I65+J65+K65+L65</f>
        <v>30</v>
      </c>
      <c r="H65" s="149">
        <v>0</v>
      </c>
      <c r="I65" s="149">
        <v>2</v>
      </c>
      <c r="J65" s="149">
        <v>27</v>
      </c>
      <c r="K65" s="149">
        <v>0</v>
      </c>
      <c r="L65" s="149">
        <v>1</v>
      </c>
      <c r="M65" s="6">
        <f>H65+I65</f>
        <v>2</v>
      </c>
      <c r="N65" s="15">
        <f t="shared" si="2"/>
        <v>6.666666666666667</v>
      </c>
    </row>
    <row r="66" spans="1:14" ht="15" customHeight="1" x14ac:dyDescent="0.25">
      <c r="A66" s="217"/>
      <c r="B66" s="217"/>
      <c r="C66" s="217"/>
      <c r="D66" s="10">
        <v>2</v>
      </c>
      <c r="E66" s="21" t="s">
        <v>52</v>
      </c>
      <c r="F66" s="123">
        <f>STUNTING!F66</f>
        <v>21</v>
      </c>
      <c r="G66" s="60">
        <f t="shared" ref="G66:G75" si="19">H66+I66+J66+K66</f>
        <v>19</v>
      </c>
      <c r="H66" s="149">
        <v>0</v>
      </c>
      <c r="I66" s="149">
        <v>5</v>
      </c>
      <c r="J66" s="149">
        <v>14</v>
      </c>
      <c r="K66" s="149">
        <v>0</v>
      </c>
      <c r="L66" s="149">
        <v>0</v>
      </c>
      <c r="M66" s="6">
        <f t="shared" ref="M66:M75" si="20">H66+I66</f>
        <v>5</v>
      </c>
      <c r="N66" s="15">
        <f t="shared" si="2"/>
        <v>26.315789473684209</v>
      </c>
    </row>
    <row r="67" spans="1:14" ht="15" customHeight="1" x14ac:dyDescent="0.25">
      <c r="A67" s="217"/>
      <c r="B67" s="217"/>
      <c r="C67" s="217"/>
      <c r="D67" s="10">
        <v>3</v>
      </c>
      <c r="E67" s="21" t="s">
        <v>53</v>
      </c>
      <c r="F67" s="123">
        <f>STUNTING!F67</f>
        <v>42</v>
      </c>
      <c r="G67" s="60">
        <f t="shared" si="19"/>
        <v>38</v>
      </c>
      <c r="H67" s="149">
        <v>0</v>
      </c>
      <c r="I67" s="149">
        <v>9</v>
      </c>
      <c r="J67" s="149">
        <v>29</v>
      </c>
      <c r="K67" s="149">
        <v>0</v>
      </c>
      <c r="L67" s="149">
        <v>0</v>
      </c>
      <c r="M67" s="6">
        <f t="shared" si="20"/>
        <v>9</v>
      </c>
      <c r="N67" s="15">
        <f t="shared" si="2"/>
        <v>23.684210526315788</v>
      </c>
    </row>
    <row r="68" spans="1:14" ht="15" customHeight="1" x14ac:dyDescent="0.25">
      <c r="A68" s="217"/>
      <c r="B68" s="217"/>
      <c r="C68" s="217"/>
      <c r="D68" s="10">
        <v>4</v>
      </c>
      <c r="E68" s="21" t="s">
        <v>204</v>
      </c>
      <c r="F68" s="123">
        <f>STUNTING!F68</f>
        <v>27</v>
      </c>
      <c r="G68" s="60">
        <f t="shared" si="19"/>
        <v>24</v>
      </c>
      <c r="H68" s="149">
        <v>1</v>
      </c>
      <c r="I68" s="149">
        <v>3</v>
      </c>
      <c r="J68" s="149">
        <v>20</v>
      </c>
      <c r="K68" s="149">
        <v>0</v>
      </c>
      <c r="L68" s="149">
        <v>0</v>
      </c>
      <c r="M68" s="6">
        <f t="shared" si="20"/>
        <v>4</v>
      </c>
      <c r="N68" s="15">
        <f t="shared" si="2"/>
        <v>16.666666666666664</v>
      </c>
    </row>
    <row r="69" spans="1:14" ht="15" customHeight="1" x14ac:dyDescent="0.25">
      <c r="A69" s="217"/>
      <c r="B69" s="217"/>
      <c r="C69" s="217"/>
      <c r="D69" s="10">
        <v>5</v>
      </c>
      <c r="E69" s="21" t="s">
        <v>54</v>
      </c>
      <c r="F69" s="123">
        <f>STUNTING!F69</f>
        <v>35</v>
      </c>
      <c r="G69" s="60">
        <f t="shared" si="19"/>
        <v>31</v>
      </c>
      <c r="H69" s="149">
        <v>0</v>
      </c>
      <c r="I69" s="149">
        <v>5</v>
      </c>
      <c r="J69" s="149">
        <v>26</v>
      </c>
      <c r="K69" s="149">
        <v>0</v>
      </c>
      <c r="L69" s="149">
        <v>0</v>
      </c>
      <c r="M69" s="6">
        <f t="shared" si="20"/>
        <v>5</v>
      </c>
      <c r="N69" s="15">
        <f t="shared" si="2"/>
        <v>16.129032258064516</v>
      </c>
    </row>
    <row r="70" spans="1:14" ht="15" customHeight="1" x14ac:dyDescent="0.25">
      <c r="A70" s="217"/>
      <c r="B70" s="217"/>
      <c r="C70" s="217"/>
      <c r="D70" s="10">
        <v>6</v>
      </c>
      <c r="E70" s="21" t="s">
        <v>55</v>
      </c>
      <c r="F70" s="123">
        <f>STUNTING!F70</f>
        <v>58</v>
      </c>
      <c r="G70" s="60">
        <f t="shared" si="19"/>
        <v>47</v>
      </c>
      <c r="H70" s="149">
        <v>1</v>
      </c>
      <c r="I70" s="149">
        <v>8</v>
      </c>
      <c r="J70" s="149">
        <v>38</v>
      </c>
      <c r="K70" s="149">
        <v>0</v>
      </c>
      <c r="L70" s="149">
        <v>0</v>
      </c>
      <c r="M70" s="6">
        <f t="shared" si="20"/>
        <v>9</v>
      </c>
      <c r="N70" s="15">
        <f t="shared" si="2"/>
        <v>19.148936170212767</v>
      </c>
    </row>
    <row r="71" spans="1:14" ht="15" customHeight="1" x14ac:dyDescent="0.25">
      <c r="A71" s="217"/>
      <c r="B71" s="217"/>
      <c r="C71" s="217"/>
      <c r="D71" s="10">
        <v>7</v>
      </c>
      <c r="E71" s="21" t="s">
        <v>56</v>
      </c>
      <c r="F71" s="123">
        <f>STUNTING!F71</f>
        <v>56</v>
      </c>
      <c r="G71" s="60">
        <f t="shared" si="19"/>
        <v>49</v>
      </c>
      <c r="H71" s="149">
        <v>1</v>
      </c>
      <c r="I71" s="149">
        <v>7</v>
      </c>
      <c r="J71" s="149">
        <v>39</v>
      </c>
      <c r="K71" s="149">
        <v>2</v>
      </c>
      <c r="L71" s="149">
        <v>0</v>
      </c>
      <c r="M71" s="6">
        <f t="shared" si="20"/>
        <v>8</v>
      </c>
      <c r="N71" s="15">
        <f t="shared" si="2"/>
        <v>16.326530612244898</v>
      </c>
    </row>
    <row r="72" spans="1:14" ht="15" customHeight="1" x14ac:dyDescent="0.25">
      <c r="A72" s="217"/>
      <c r="B72" s="217"/>
      <c r="C72" s="217"/>
      <c r="D72" s="10">
        <v>8</v>
      </c>
      <c r="E72" s="21" t="s">
        <v>62</v>
      </c>
      <c r="F72" s="123">
        <f>STUNTING!F72</f>
        <v>25</v>
      </c>
      <c r="G72" s="60">
        <f t="shared" si="19"/>
        <v>24</v>
      </c>
      <c r="H72" s="149">
        <v>1</v>
      </c>
      <c r="I72" s="149">
        <v>3</v>
      </c>
      <c r="J72" s="149">
        <v>19</v>
      </c>
      <c r="K72" s="149">
        <v>1</v>
      </c>
      <c r="L72" s="149">
        <v>0</v>
      </c>
      <c r="M72" s="6">
        <f t="shared" si="20"/>
        <v>4</v>
      </c>
      <c r="N72" s="15">
        <f t="shared" si="2"/>
        <v>16.666666666666664</v>
      </c>
    </row>
    <row r="73" spans="1:14" ht="15" customHeight="1" x14ac:dyDescent="0.25">
      <c r="A73" s="217"/>
      <c r="B73" s="217"/>
      <c r="C73" s="217"/>
      <c r="D73" s="10">
        <v>9</v>
      </c>
      <c r="E73" s="21" t="s">
        <v>63</v>
      </c>
      <c r="F73" s="123">
        <f>STUNTING!F73</f>
        <v>115</v>
      </c>
      <c r="G73" s="60">
        <f t="shared" si="19"/>
        <v>88</v>
      </c>
      <c r="H73" s="149">
        <v>4</v>
      </c>
      <c r="I73" s="149">
        <v>14</v>
      </c>
      <c r="J73" s="149">
        <v>67</v>
      </c>
      <c r="K73" s="149">
        <v>3</v>
      </c>
      <c r="L73" s="149">
        <v>0</v>
      </c>
      <c r="M73" s="6">
        <f t="shared" si="20"/>
        <v>18</v>
      </c>
      <c r="N73" s="15">
        <f t="shared" si="2"/>
        <v>20.454545454545457</v>
      </c>
    </row>
    <row r="74" spans="1:14" ht="15" customHeight="1" x14ac:dyDescent="0.25">
      <c r="A74" s="217"/>
      <c r="B74" s="217"/>
      <c r="C74" s="217"/>
      <c r="D74" s="10">
        <v>10</v>
      </c>
      <c r="E74" s="21" t="s">
        <v>64</v>
      </c>
      <c r="F74" s="123">
        <f>STUNTING!F74</f>
        <v>26</v>
      </c>
      <c r="G74" s="60">
        <f t="shared" si="19"/>
        <v>26</v>
      </c>
      <c r="H74" s="149">
        <v>0</v>
      </c>
      <c r="I74" s="149">
        <v>1</v>
      </c>
      <c r="J74" s="149">
        <v>24</v>
      </c>
      <c r="K74" s="149">
        <v>1</v>
      </c>
      <c r="L74" s="149">
        <v>0</v>
      </c>
      <c r="M74" s="6">
        <f t="shared" si="20"/>
        <v>1</v>
      </c>
      <c r="N74" s="15">
        <f t="shared" si="2"/>
        <v>3.8461538461538463</v>
      </c>
    </row>
    <row r="75" spans="1:14" ht="15" customHeight="1" x14ac:dyDescent="0.25">
      <c r="A75" s="218"/>
      <c r="B75" s="217"/>
      <c r="C75" s="218"/>
      <c r="D75" s="10">
        <v>11</v>
      </c>
      <c r="E75" s="21" t="s">
        <v>67</v>
      </c>
      <c r="F75" s="123">
        <f>STUNTING!F75</f>
        <v>32</v>
      </c>
      <c r="G75" s="60">
        <f t="shared" si="19"/>
        <v>29</v>
      </c>
      <c r="H75" s="149">
        <v>1</v>
      </c>
      <c r="I75" s="149">
        <v>6</v>
      </c>
      <c r="J75" s="149">
        <v>22</v>
      </c>
      <c r="K75" s="149">
        <v>0</v>
      </c>
      <c r="L75" s="149">
        <v>0</v>
      </c>
      <c r="M75" s="6">
        <f t="shared" si="20"/>
        <v>7</v>
      </c>
      <c r="N75" s="15">
        <f>M75/G75*100</f>
        <v>24.137931034482758</v>
      </c>
    </row>
    <row r="76" spans="1:14" ht="15" customHeight="1" x14ac:dyDescent="0.25">
      <c r="A76" s="90"/>
      <c r="B76" s="218"/>
      <c r="C76" s="90" t="s">
        <v>217</v>
      </c>
      <c r="D76" s="90"/>
      <c r="E76" s="90"/>
      <c r="F76" s="56">
        <f>SUM(F65:F75)</f>
        <v>469</v>
      </c>
      <c r="G76" s="94">
        <f>SUM(G65:G75)</f>
        <v>405</v>
      </c>
      <c r="H76" s="94">
        <f t="shared" ref="H76:K76" si="21">SUM(H65:H75)</f>
        <v>9</v>
      </c>
      <c r="I76" s="94">
        <f t="shared" si="21"/>
        <v>63</v>
      </c>
      <c r="J76" s="94">
        <f t="shared" si="21"/>
        <v>325</v>
      </c>
      <c r="K76" s="94">
        <f t="shared" si="21"/>
        <v>7</v>
      </c>
      <c r="L76" s="164">
        <f>SUM(L65:L75)</f>
        <v>1</v>
      </c>
      <c r="M76" s="94">
        <f>SUM(M65:M75)</f>
        <v>72</v>
      </c>
      <c r="N76" s="95">
        <f>M76/G76*100</f>
        <v>17.777777777777779</v>
      </c>
    </row>
    <row r="77" spans="1:14" ht="15" customHeight="1" x14ac:dyDescent="0.25">
      <c r="A77" s="269" t="s">
        <v>207</v>
      </c>
      <c r="B77" s="269"/>
      <c r="C77" s="269"/>
      <c r="D77" s="269"/>
      <c r="E77" s="269"/>
      <c r="F77" s="92">
        <f>F64+F76</f>
        <v>2295</v>
      </c>
      <c r="G77" s="92">
        <f>G64+G76</f>
        <v>2101</v>
      </c>
      <c r="H77" s="92">
        <f t="shared" ref="H77:M77" si="22">H64+H76</f>
        <v>38</v>
      </c>
      <c r="I77" s="92">
        <f t="shared" si="22"/>
        <v>359</v>
      </c>
      <c r="J77" s="92">
        <f t="shared" si="22"/>
        <v>1678</v>
      </c>
      <c r="K77" s="92">
        <f t="shared" si="22"/>
        <v>22</v>
      </c>
      <c r="L77" s="92">
        <f t="shared" si="22"/>
        <v>4</v>
      </c>
      <c r="M77" s="92">
        <f t="shared" si="22"/>
        <v>397</v>
      </c>
      <c r="N77" s="93">
        <f>M77/G77*100</f>
        <v>18.895763921941931</v>
      </c>
    </row>
    <row r="78" spans="1:14" ht="15" customHeight="1" x14ac:dyDescent="0.25">
      <c r="A78" s="64"/>
      <c r="B78" s="64"/>
      <c r="C78" s="64"/>
      <c r="D78" s="64"/>
      <c r="E78" s="64"/>
      <c r="F78" s="65"/>
      <c r="G78" s="65"/>
      <c r="H78" s="65"/>
      <c r="I78" s="65"/>
      <c r="J78" s="65"/>
      <c r="K78" s="65"/>
      <c r="L78" s="65"/>
      <c r="M78" s="65"/>
      <c r="N78" s="66"/>
    </row>
    <row r="79" spans="1:14" ht="15" customHeight="1" x14ac:dyDescent="0.25">
      <c r="A79" s="252" t="s">
        <v>162</v>
      </c>
      <c r="B79" s="252"/>
      <c r="C79" s="252"/>
      <c r="D79" s="252"/>
      <c r="E79" s="252"/>
      <c r="F79" s="252"/>
      <c r="G79" s="252"/>
      <c r="H79" s="252"/>
      <c r="I79" s="252"/>
      <c r="J79" s="252"/>
      <c r="K79" s="252"/>
      <c r="L79" s="252"/>
      <c r="M79" s="252"/>
      <c r="N79" s="252"/>
    </row>
    <row r="80" spans="1:14" ht="15" customHeight="1" x14ac:dyDescent="0.25">
      <c r="A80" s="252" t="s">
        <v>160</v>
      </c>
      <c r="B80" s="252"/>
      <c r="C80" s="252"/>
      <c r="D80" s="252"/>
      <c r="E80" s="252"/>
      <c r="F80" s="252"/>
      <c r="G80" s="252"/>
      <c r="H80" s="252"/>
      <c r="I80" s="252"/>
      <c r="J80" s="252"/>
      <c r="K80" s="252"/>
      <c r="L80" s="252"/>
      <c r="M80" s="252"/>
      <c r="N80" s="252"/>
    </row>
    <row r="81" spans="1:14" ht="15" customHeight="1" x14ac:dyDescent="0.25">
      <c r="A81" s="252" t="str">
        <f>A4</f>
        <v>PERIODE  SEPTEMBER  2025</v>
      </c>
      <c r="B81" s="252"/>
      <c r="C81" s="252"/>
      <c r="D81" s="252"/>
      <c r="E81" s="252"/>
      <c r="F81" s="252"/>
      <c r="G81" s="252"/>
      <c r="H81" s="252"/>
      <c r="I81" s="252"/>
      <c r="J81" s="252"/>
      <c r="K81" s="252"/>
      <c r="L81" s="252"/>
      <c r="M81" s="252"/>
      <c r="N81" s="252"/>
    </row>
    <row r="82" spans="1:14" ht="15" customHeight="1" x14ac:dyDescent="0.25"/>
    <row r="83" spans="1:14" ht="40.15" customHeight="1" x14ac:dyDescent="0.25">
      <c r="A83" s="270" t="s">
        <v>187</v>
      </c>
      <c r="B83" s="270" t="s">
        <v>188</v>
      </c>
      <c r="C83" s="270" t="s">
        <v>189</v>
      </c>
      <c r="D83" s="270" t="s">
        <v>190</v>
      </c>
      <c r="E83" s="270"/>
      <c r="F83" s="259" t="s">
        <v>186</v>
      </c>
      <c r="G83" s="261" t="s">
        <v>192</v>
      </c>
      <c r="H83" s="271" t="s">
        <v>191</v>
      </c>
      <c r="I83" s="272"/>
      <c r="J83" s="272"/>
      <c r="K83" s="272"/>
      <c r="L83" s="273"/>
      <c r="M83" s="261" t="s">
        <v>178</v>
      </c>
      <c r="N83" s="263" t="s">
        <v>179</v>
      </c>
    </row>
    <row r="84" spans="1:14" ht="40.15" customHeight="1" x14ac:dyDescent="0.25">
      <c r="A84" s="270"/>
      <c r="B84" s="270"/>
      <c r="C84" s="270"/>
      <c r="D84" s="270"/>
      <c r="E84" s="270"/>
      <c r="F84" s="260"/>
      <c r="G84" s="262"/>
      <c r="H84" s="14" t="s">
        <v>0</v>
      </c>
      <c r="I84" s="54" t="s">
        <v>1</v>
      </c>
      <c r="J84" s="14" t="s">
        <v>180</v>
      </c>
      <c r="K84" s="14" t="s">
        <v>181</v>
      </c>
      <c r="L84" s="170" t="s">
        <v>244</v>
      </c>
      <c r="M84" s="262"/>
      <c r="N84" s="264"/>
    </row>
    <row r="85" spans="1:14" ht="15" customHeight="1" x14ac:dyDescent="0.25">
      <c r="A85" s="53">
        <v>1</v>
      </c>
      <c r="B85" s="53">
        <v>2</v>
      </c>
      <c r="C85" s="53">
        <v>3</v>
      </c>
      <c r="D85" s="268">
        <v>4</v>
      </c>
      <c r="E85" s="268"/>
      <c r="F85" s="53">
        <v>5</v>
      </c>
      <c r="G85" s="53">
        <v>6</v>
      </c>
      <c r="H85" s="53">
        <v>7</v>
      </c>
      <c r="I85" s="53">
        <v>8</v>
      </c>
      <c r="J85" s="53">
        <v>9</v>
      </c>
      <c r="K85" s="53">
        <v>10</v>
      </c>
      <c r="L85" s="167">
        <v>11</v>
      </c>
      <c r="M85" s="53" t="s">
        <v>245</v>
      </c>
      <c r="N85" s="53" t="s">
        <v>246</v>
      </c>
    </row>
    <row r="86" spans="1:14" ht="15" customHeight="1" x14ac:dyDescent="0.25">
      <c r="A86" s="230">
        <v>7</v>
      </c>
      <c r="B86" s="230" t="s">
        <v>168</v>
      </c>
      <c r="C86" s="230" t="s">
        <v>71</v>
      </c>
      <c r="D86" s="10">
        <v>1</v>
      </c>
      <c r="E86" s="21" t="s">
        <v>68</v>
      </c>
      <c r="F86" s="124">
        <f>STUNTING!F78</f>
        <v>35</v>
      </c>
      <c r="G86" s="60">
        <f>H86+I86+J86+K86+L86</f>
        <v>35</v>
      </c>
      <c r="H86" s="149">
        <v>0</v>
      </c>
      <c r="I86" s="149">
        <v>9</v>
      </c>
      <c r="J86" s="149">
        <v>24</v>
      </c>
      <c r="K86" s="149">
        <v>2</v>
      </c>
      <c r="L86" s="149">
        <v>0</v>
      </c>
      <c r="M86" s="6">
        <f>H86+I86</f>
        <v>9</v>
      </c>
      <c r="N86" s="15">
        <f>M86/G86*100</f>
        <v>25.714285714285712</v>
      </c>
    </row>
    <row r="87" spans="1:14" ht="15" customHeight="1" x14ac:dyDescent="0.25">
      <c r="A87" s="230"/>
      <c r="B87" s="230"/>
      <c r="C87" s="230"/>
      <c r="D87" s="10">
        <v>2</v>
      </c>
      <c r="E87" s="21" t="s">
        <v>69</v>
      </c>
      <c r="F87" s="124">
        <f>STUNTING!F79</f>
        <v>41</v>
      </c>
      <c r="G87" s="60">
        <f t="shared" ref="G87:G102" si="23">H87+I87+J87+K87</f>
        <v>41</v>
      </c>
      <c r="H87" s="149">
        <v>0</v>
      </c>
      <c r="I87" s="149">
        <v>9</v>
      </c>
      <c r="J87" s="149">
        <v>32</v>
      </c>
      <c r="K87" s="149">
        <v>0</v>
      </c>
      <c r="L87" s="149">
        <v>0</v>
      </c>
      <c r="M87" s="6">
        <f>H87+I87</f>
        <v>9</v>
      </c>
      <c r="N87" s="15">
        <f t="shared" ref="N87:N160" si="24">M87/G87*100</f>
        <v>21.951219512195124</v>
      </c>
    </row>
    <row r="88" spans="1:14" ht="15" customHeight="1" x14ac:dyDescent="0.25">
      <c r="A88" s="230"/>
      <c r="B88" s="230"/>
      <c r="C88" s="230"/>
      <c r="D88" s="10">
        <v>3</v>
      </c>
      <c r="E88" s="21" t="s">
        <v>70</v>
      </c>
      <c r="F88" s="124">
        <f>STUNTING!F80</f>
        <v>48</v>
      </c>
      <c r="G88" s="60">
        <f t="shared" si="23"/>
        <v>48</v>
      </c>
      <c r="H88" s="149">
        <v>1</v>
      </c>
      <c r="I88" s="149">
        <v>11</v>
      </c>
      <c r="J88" s="149">
        <v>33</v>
      </c>
      <c r="K88" s="149">
        <v>3</v>
      </c>
      <c r="L88" s="149">
        <v>0</v>
      </c>
      <c r="M88" s="6">
        <f t="shared" si="17"/>
        <v>12</v>
      </c>
      <c r="N88" s="15">
        <f t="shared" si="24"/>
        <v>25</v>
      </c>
    </row>
    <row r="89" spans="1:14" ht="15" customHeight="1" x14ac:dyDescent="0.25">
      <c r="A89" s="230"/>
      <c r="B89" s="230"/>
      <c r="C89" s="230"/>
      <c r="D89" s="10">
        <v>4</v>
      </c>
      <c r="E89" s="21" t="s">
        <v>71</v>
      </c>
      <c r="F89" s="124">
        <f>STUNTING!F81</f>
        <v>55</v>
      </c>
      <c r="G89" s="60">
        <f t="shared" si="23"/>
        <v>55</v>
      </c>
      <c r="H89" s="149">
        <v>1</v>
      </c>
      <c r="I89" s="149">
        <v>8</v>
      </c>
      <c r="J89" s="149">
        <v>45</v>
      </c>
      <c r="K89" s="149">
        <v>1</v>
      </c>
      <c r="L89" s="149">
        <v>0</v>
      </c>
      <c r="M89" s="6">
        <f t="shared" si="17"/>
        <v>9</v>
      </c>
      <c r="N89" s="15">
        <f t="shared" si="24"/>
        <v>16.363636363636363</v>
      </c>
    </row>
    <row r="90" spans="1:14" ht="15" customHeight="1" x14ac:dyDescent="0.25">
      <c r="A90" s="230"/>
      <c r="B90" s="230"/>
      <c r="C90" s="230"/>
      <c r="D90" s="10">
        <v>5</v>
      </c>
      <c r="E90" s="21" t="s">
        <v>72</v>
      </c>
      <c r="F90" s="124">
        <f>STUNTING!F82</f>
        <v>30</v>
      </c>
      <c r="G90" s="60">
        <f t="shared" si="23"/>
        <v>30</v>
      </c>
      <c r="H90" s="149">
        <v>2</v>
      </c>
      <c r="I90" s="149">
        <v>5</v>
      </c>
      <c r="J90" s="149">
        <v>23</v>
      </c>
      <c r="K90" s="149">
        <v>0</v>
      </c>
      <c r="L90" s="149">
        <v>0</v>
      </c>
      <c r="M90" s="6">
        <f t="shared" si="17"/>
        <v>7</v>
      </c>
      <c r="N90" s="15">
        <f>M90/G90*100</f>
        <v>23.333333333333332</v>
      </c>
    </row>
    <row r="91" spans="1:14" ht="15" customHeight="1" x14ac:dyDescent="0.25">
      <c r="A91" s="230"/>
      <c r="B91" s="230"/>
      <c r="C91" s="230"/>
      <c r="D91" s="10">
        <v>6</v>
      </c>
      <c r="E91" s="21" t="s">
        <v>73</v>
      </c>
      <c r="F91" s="124">
        <f>STUNTING!F83</f>
        <v>44</v>
      </c>
      <c r="G91" s="60">
        <f t="shared" si="23"/>
        <v>44</v>
      </c>
      <c r="H91" s="149">
        <v>0</v>
      </c>
      <c r="I91" s="149">
        <v>10</v>
      </c>
      <c r="J91" s="149">
        <v>31</v>
      </c>
      <c r="K91" s="149">
        <v>3</v>
      </c>
      <c r="L91" s="149">
        <v>0</v>
      </c>
      <c r="M91" s="6">
        <f t="shared" si="17"/>
        <v>10</v>
      </c>
      <c r="N91" s="15">
        <f t="shared" si="24"/>
        <v>22.727272727272727</v>
      </c>
    </row>
    <row r="92" spans="1:14" ht="15" customHeight="1" x14ac:dyDescent="0.25">
      <c r="A92" s="230"/>
      <c r="B92" s="230"/>
      <c r="C92" s="230"/>
      <c r="D92" s="10">
        <v>7</v>
      </c>
      <c r="E92" s="21" t="s">
        <v>74</v>
      </c>
      <c r="F92" s="124">
        <f>STUNTING!F84</f>
        <v>38</v>
      </c>
      <c r="G92" s="60">
        <f t="shared" si="23"/>
        <v>38</v>
      </c>
      <c r="H92" s="149">
        <v>0</v>
      </c>
      <c r="I92" s="149">
        <v>8</v>
      </c>
      <c r="J92" s="149">
        <v>30</v>
      </c>
      <c r="K92" s="149">
        <v>0</v>
      </c>
      <c r="L92" s="149">
        <v>0</v>
      </c>
      <c r="M92" s="6">
        <f t="shared" si="17"/>
        <v>8</v>
      </c>
      <c r="N92" s="15">
        <f t="shared" si="24"/>
        <v>21.052631578947366</v>
      </c>
    </row>
    <row r="93" spans="1:14" ht="15" customHeight="1" x14ac:dyDescent="0.25">
      <c r="A93" s="230"/>
      <c r="B93" s="230"/>
      <c r="C93" s="230"/>
      <c r="D93" s="10">
        <v>8</v>
      </c>
      <c r="E93" s="21" t="s">
        <v>75</v>
      </c>
      <c r="F93" s="124">
        <f>STUNTING!F85</f>
        <v>24</v>
      </c>
      <c r="G93" s="60">
        <f t="shared" si="23"/>
        <v>24</v>
      </c>
      <c r="H93" s="149">
        <v>0</v>
      </c>
      <c r="I93" s="149">
        <v>6</v>
      </c>
      <c r="J93" s="149">
        <v>18</v>
      </c>
      <c r="K93" s="149">
        <v>0</v>
      </c>
      <c r="L93" s="149">
        <v>0</v>
      </c>
      <c r="M93" s="6">
        <f t="shared" si="17"/>
        <v>6</v>
      </c>
      <c r="N93" s="15">
        <f t="shared" si="24"/>
        <v>25</v>
      </c>
    </row>
    <row r="94" spans="1:14" ht="15" customHeight="1" x14ac:dyDescent="0.25">
      <c r="A94" s="230"/>
      <c r="B94" s="230"/>
      <c r="C94" s="230"/>
      <c r="D94" s="10">
        <v>9</v>
      </c>
      <c r="E94" s="21" t="s">
        <v>76</v>
      </c>
      <c r="F94" s="124">
        <f>STUNTING!F86</f>
        <v>23</v>
      </c>
      <c r="G94" s="60">
        <f t="shared" si="23"/>
        <v>23</v>
      </c>
      <c r="H94" s="149">
        <v>0</v>
      </c>
      <c r="I94" s="149">
        <v>2</v>
      </c>
      <c r="J94" s="149">
        <v>21</v>
      </c>
      <c r="K94" s="149">
        <v>0</v>
      </c>
      <c r="L94" s="149">
        <v>0</v>
      </c>
      <c r="M94" s="6">
        <f t="shared" si="17"/>
        <v>2</v>
      </c>
      <c r="N94" s="15">
        <f t="shared" si="24"/>
        <v>8.695652173913043</v>
      </c>
    </row>
    <row r="95" spans="1:14" ht="15" customHeight="1" x14ac:dyDescent="0.25">
      <c r="A95" s="230"/>
      <c r="B95" s="230"/>
      <c r="C95" s="230"/>
      <c r="D95" s="10">
        <v>10</v>
      </c>
      <c r="E95" s="21" t="s">
        <v>77</v>
      </c>
      <c r="F95" s="124">
        <f>STUNTING!F87</f>
        <v>45</v>
      </c>
      <c r="G95" s="60">
        <f t="shared" si="23"/>
        <v>45</v>
      </c>
      <c r="H95" s="149">
        <v>0</v>
      </c>
      <c r="I95" s="149">
        <v>14</v>
      </c>
      <c r="J95" s="149">
        <v>31</v>
      </c>
      <c r="K95" s="149">
        <v>0</v>
      </c>
      <c r="L95" s="149">
        <v>0</v>
      </c>
      <c r="M95" s="6">
        <f t="shared" si="17"/>
        <v>14</v>
      </c>
      <c r="N95" s="15">
        <f t="shared" si="24"/>
        <v>31.111111111111111</v>
      </c>
    </row>
    <row r="96" spans="1:14" ht="15" customHeight="1" x14ac:dyDescent="0.25">
      <c r="A96" s="230"/>
      <c r="B96" s="230"/>
      <c r="C96" s="230"/>
      <c r="D96" s="10">
        <v>11</v>
      </c>
      <c r="E96" s="21" t="s">
        <v>78</v>
      </c>
      <c r="F96" s="124">
        <f>STUNTING!F88</f>
        <v>52</v>
      </c>
      <c r="G96" s="60">
        <f t="shared" si="23"/>
        <v>52</v>
      </c>
      <c r="H96" s="149">
        <v>0</v>
      </c>
      <c r="I96" s="149">
        <v>4</v>
      </c>
      <c r="J96" s="149">
        <v>48</v>
      </c>
      <c r="K96" s="149">
        <v>0</v>
      </c>
      <c r="L96" s="149">
        <v>0</v>
      </c>
      <c r="M96" s="6">
        <f t="shared" si="17"/>
        <v>4</v>
      </c>
      <c r="N96" s="15">
        <f t="shared" si="24"/>
        <v>7.6923076923076925</v>
      </c>
    </row>
    <row r="97" spans="1:14" ht="15" customHeight="1" x14ac:dyDescent="0.25">
      <c r="A97" s="230"/>
      <c r="B97" s="230"/>
      <c r="C97" s="230"/>
      <c r="D97" s="10">
        <v>12</v>
      </c>
      <c r="E97" s="21" t="s">
        <v>79</v>
      </c>
      <c r="F97" s="124">
        <f>STUNTING!F89</f>
        <v>25</v>
      </c>
      <c r="G97" s="60">
        <f t="shared" si="23"/>
        <v>25</v>
      </c>
      <c r="H97" s="149">
        <v>0</v>
      </c>
      <c r="I97" s="149">
        <v>6</v>
      </c>
      <c r="J97" s="149">
        <v>19</v>
      </c>
      <c r="K97" s="149">
        <v>0</v>
      </c>
      <c r="L97" s="149">
        <v>0</v>
      </c>
      <c r="M97" s="6">
        <f t="shared" si="17"/>
        <v>6</v>
      </c>
      <c r="N97" s="15">
        <f t="shared" si="24"/>
        <v>24</v>
      </c>
    </row>
    <row r="98" spans="1:14" ht="15" customHeight="1" x14ac:dyDescent="0.25">
      <c r="A98" s="230"/>
      <c r="B98" s="230"/>
      <c r="C98" s="230"/>
      <c r="D98" s="10">
        <v>13</v>
      </c>
      <c r="E98" s="21" t="s">
        <v>80</v>
      </c>
      <c r="F98" s="124">
        <f>STUNTING!F90</f>
        <v>26</v>
      </c>
      <c r="G98" s="60">
        <f t="shared" si="23"/>
        <v>26</v>
      </c>
      <c r="H98" s="149">
        <v>0</v>
      </c>
      <c r="I98" s="149">
        <v>4</v>
      </c>
      <c r="J98" s="149">
        <v>20</v>
      </c>
      <c r="K98" s="149">
        <v>2</v>
      </c>
      <c r="L98" s="149">
        <v>0</v>
      </c>
      <c r="M98" s="6">
        <f t="shared" si="17"/>
        <v>4</v>
      </c>
      <c r="N98" s="15">
        <f t="shared" si="24"/>
        <v>15.384615384615385</v>
      </c>
    </row>
    <row r="99" spans="1:14" ht="15" customHeight="1" x14ac:dyDescent="0.25">
      <c r="A99" s="230"/>
      <c r="B99" s="230"/>
      <c r="C99" s="230"/>
      <c r="D99" s="10">
        <v>14</v>
      </c>
      <c r="E99" s="21" t="s">
        <v>81</v>
      </c>
      <c r="F99" s="124">
        <f>STUNTING!F91</f>
        <v>19</v>
      </c>
      <c r="G99" s="60">
        <f t="shared" si="23"/>
        <v>19</v>
      </c>
      <c r="H99" s="149">
        <v>0</v>
      </c>
      <c r="I99" s="149">
        <v>1</v>
      </c>
      <c r="J99" s="149">
        <v>18</v>
      </c>
      <c r="K99" s="149">
        <v>0</v>
      </c>
      <c r="L99" s="149">
        <v>0</v>
      </c>
      <c r="M99" s="6">
        <f t="shared" si="17"/>
        <v>1</v>
      </c>
      <c r="N99" s="15">
        <f t="shared" si="24"/>
        <v>5.2631578947368416</v>
      </c>
    </row>
    <row r="100" spans="1:14" ht="15" customHeight="1" x14ac:dyDescent="0.25">
      <c r="A100" s="230"/>
      <c r="B100" s="230"/>
      <c r="C100" s="230"/>
      <c r="D100" s="10">
        <v>15</v>
      </c>
      <c r="E100" s="21" t="s">
        <v>82</v>
      </c>
      <c r="F100" s="124">
        <f>STUNTING!F92</f>
        <v>43</v>
      </c>
      <c r="G100" s="60">
        <f t="shared" si="23"/>
        <v>43</v>
      </c>
      <c r="H100" s="149">
        <v>0</v>
      </c>
      <c r="I100" s="149">
        <v>9</v>
      </c>
      <c r="J100" s="149">
        <v>34</v>
      </c>
      <c r="K100" s="149">
        <v>0</v>
      </c>
      <c r="L100" s="149">
        <v>0</v>
      </c>
      <c r="M100" s="6">
        <f t="shared" si="17"/>
        <v>9</v>
      </c>
      <c r="N100" s="15">
        <f t="shared" si="24"/>
        <v>20.930232558139537</v>
      </c>
    </row>
    <row r="101" spans="1:14" ht="15" customHeight="1" x14ac:dyDescent="0.25">
      <c r="A101" s="230"/>
      <c r="B101" s="230"/>
      <c r="C101" s="230"/>
      <c r="D101" s="10">
        <v>16</v>
      </c>
      <c r="E101" s="21" t="s">
        <v>83</v>
      </c>
      <c r="F101" s="124">
        <f>STUNTING!F93</f>
        <v>28</v>
      </c>
      <c r="G101" s="60">
        <f t="shared" si="23"/>
        <v>28</v>
      </c>
      <c r="H101" s="149">
        <v>0</v>
      </c>
      <c r="I101" s="149">
        <v>4</v>
      </c>
      <c r="J101" s="149">
        <v>24</v>
      </c>
      <c r="K101" s="149">
        <v>0</v>
      </c>
      <c r="L101" s="149">
        <v>0</v>
      </c>
      <c r="M101" s="6">
        <f t="shared" si="17"/>
        <v>4</v>
      </c>
      <c r="N101" s="15">
        <f t="shared" si="24"/>
        <v>14.285714285714285</v>
      </c>
    </row>
    <row r="102" spans="1:14" ht="15" customHeight="1" x14ac:dyDescent="0.25">
      <c r="A102" s="230"/>
      <c r="B102" s="230"/>
      <c r="C102" s="230"/>
      <c r="D102" s="10">
        <v>17</v>
      </c>
      <c r="E102" s="21" t="s">
        <v>84</v>
      </c>
      <c r="F102" s="124">
        <f>STUNTING!F94</f>
        <v>21</v>
      </c>
      <c r="G102" s="60">
        <f t="shared" si="23"/>
        <v>21</v>
      </c>
      <c r="H102" s="149">
        <v>0</v>
      </c>
      <c r="I102" s="149">
        <v>3</v>
      </c>
      <c r="J102" s="149">
        <v>18</v>
      </c>
      <c r="K102" s="149">
        <v>0</v>
      </c>
      <c r="L102" s="149">
        <v>0</v>
      </c>
      <c r="M102" s="6">
        <f t="shared" si="17"/>
        <v>3</v>
      </c>
      <c r="N102" s="15">
        <f t="shared" si="24"/>
        <v>14.285714285714285</v>
      </c>
    </row>
    <row r="103" spans="1:14" ht="15" customHeight="1" x14ac:dyDescent="0.25">
      <c r="A103" s="269" t="s">
        <v>163</v>
      </c>
      <c r="B103" s="269"/>
      <c r="C103" s="269"/>
      <c r="D103" s="269"/>
      <c r="E103" s="269"/>
      <c r="F103" s="92">
        <f>SUM(F86:F102)</f>
        <v>597</v>
      </c>
      <c r="G103" s="32">
        <f>SUM(G86:G102)</f>
        <v>597</v>
      </c>
      <c r="H103" s="32">
        <f t="shared" ref="H103:K103" si="25">SUM(H86:H102)</f>
        <v>4</v>
      </c>
      <c r="I103" s="32">
        <f t="shared" si="25"/>
        <v>113</v>
      </c>
      <c r="J103" s="32">
        <f t="shared" si="25"/>
        <v>469</v>
      </c>
      <c r="K103" s="32">
        <f t="shared" si="25"/>
        <v>11</v>
      </c>
      <c r="L103" s="165">
        <f>SUM(L86:L102)</f>
        <v>0</v>
      </c>
      <c r="M103" s="32">
        <f>SUM(M86:M102)</f>
        <v>117</v>
      </c>
      <c r="N103" s="93">
        <f t="shared" si="24"/>
        <v>19.597989949748744</v>
      </c>
    </row>
    <row r="104" spans="1:14" ht="15" customHeight="1" x14ac:dyDescent="0.25">
      <c r="A104" s="230">
        <v>8</v>
      </c>
      <c r="B104" s="231" t="s">
        <v>169</v>
      </c>
      <c r="C104" s="230" t="s">
        <v>89</v>
      </c>
      <c r="D104" s="10">
        <v>1</v>
      </c>
      <c r="E104" s="21" t="s">
        <v>85</v>
      </c>
      <c r="F104" s="125">
        <f>STUNTING!F96</f>
        <v>46</v>
      </c>
      <c r="G104" s="60">
        <f>H104+I104+J104+K104+L104</f>
        <v>46</v>
      </c>
      <c r="H104" s="149">
        <v>2</v>
      </c>
      <c r="I104" s="149">
        <v>2</v>
      </c>
      <c r="J104" s="149">
        <v>42</v>
      </c>
      <c r="K104" s="149">
        <v>0</v>
      </c>
      <c r="L104" s="149">
        <v>0</v>
      </c>
      <c r="M104" s="6">
        <f t="shared" si="17"/>
        <v>4</v>
      </c>
      <c r="N104" s="15">
        <f t="shared" si="24"/>
        <v>8.695652173913043</v>
      </c>
    </row>
    <row r="105" spans="1:14" ht="15" customHeight="1" x14ac:dyDescent="0.25">
      <c r="A105" s="230"/>
      <c r="B105" s="231"/>
      <c r="C105" s="230"/>
      <c r="D105" s="10">
        <v>2</v>
      </c>
      <c r="E105" s="21" t="s">
        <v>86</v>
      </c>
      <c r="F105" s="125">
        <f>STUNTING!F97</f>
        <v>62</v>
      </c>
      <c r="G105" s="60">
        <f t="shared" ref="G105:G112" si="26">H105+I105+J105+K105+L105</f>
        <v>62</v>
      </c>
      <c r="H105" s="149">
        <v>1</v>
      </c>
      <c r="I105" s="149">
        <v>5</v>
      </c>
      <c r="J105" s="149">
        <v>55</v>
      </c>
      <c r="K105" s="149">
        <v>0</v>
      </c>
      <c r="L105" s="149">
        <v>1</v>
      </c>
      <c r="M105" s="6">
        <f t="shared" si="17"/>
        <v>6</v>
      </c>
      <c r="N105" s="15">
        <f t="shared" si="24"/>
        <v>9.67741935483871</v>
      </c>
    </row>
    <row r="106" spans="1:14" ht="15" customHeight="1" x14ac:dyDescent="0.25">
      <c r="A106" s="230"/>
      <c r="B106" s="231"/>
      <c r="C106" s="230"/>
      <c r="D106" s="10">
        <v>3</v>
      </c>
      <c r="E106" s="21" t="s">
        <v>87</v>
      </c>
      <c r="F106" s="125">
        <f>STUNTING!F98</f>
        <v>26</v>
      </c>
      <c r="G106" s="60">
        <f t="shared" si="26"/>
        <v>26</v>
      </c>
      <c r="H106" s="149">
        <v>0</v>
      </c>
      <c r="I106" s="149">
        <v>4</v>
      </c>
      <c r="J106" s="149">
        <v>21</v>
      </c>
      <c r="K106" s="149">
        <v>0</v>
      </c>
      <c r="L106" s="149">
        <v>1</v>
      </c>
      <c r="M106" s="6">
        <f t="shared" si="17"/>
        <v>4</v>
      </c>
      <c r="N106" s="15">
        <f t="shared" si="24"/>
        <v>15.384615384615385</v>
      </c>
    </row>
    <row r="107" spans="1:14" ht="15" customHeight="1" x14ac:dyDescent="0.25">
      <c r="A107" s="230"/>
      <c r="B107" s="231"/>
      <c r="C107" s="230"/>
      <c r="D107" s="10">
        <v>4</v>
      </c>
      <c r="E107" s="21" t="s">
        <v>88</v>
      </c>
      <c r="F107" s="125">
        <f>STUNTING!F99</f>
        <v>51</v>
      </c>
      <c r="G107" s="60">
        <f t="shared" si="26"/>
        <v>51</v>
      </c>
      <c r="H107" s="149">
        <v>1</v>
      </c>
      <c r="I107" s="149">
        <v>5</v>
      </c>
      <c r="J107" s="149">
        <v>43</v>
      </c>
      <c r="K107" s="149">
        <v>0</v>
      </c>
      <c r="L107" s="149">
        <v>2</v>
      </c>
      <c r="M107" s="6">
        <f t="shared" si="17"/>
        <v>6</v>
      </c>
      <c r="N107" s="15">
        <f t="shared" si="24"/>
        <v>11.76470588235294</v>
      </c>
    </row>
    <row r="108" spans="1:14" ht="15" customHeight="1" x14ac:dyDescent="0.25">
      <c r="A108" s="230"/>
      <c r="B108" s="231"/>
      <c r="C108" s="230"/>
      <c r="D108" s="10">
        <v>5</v>
      </c>
      <c r="E108" s="21" t="s">
        <v>89</v>
      </c>
      <c r="F108" s="125">
        <f>STUNTING!F100</f>
        <v>24</v>
      </c>
      <c r="G108" s="60">
        <f t="shared" si="26"/>
        <v>24</v>
      </c>
      <c r="H108" s="149">
        <v>0</v>
      </c>
      <c r="I108" s="149">
        <v>0</v>
      </c>
      <c r="J108" s="149">
        <v>24</v>
      </c>
      <c r="K108" s="149">
        <v>0</v>
      </c>
      <c r="L108" s="149">
        <v>0</v>
      </c>
      <c r="M108" s="6">
        <f t="shared" si="17"/>
        <v>0</v>
      </c>
      <c r="N108" s="15">
        <f t="shared" si="24"/>
        <v>0</v>
      </c>
    </row>
    <row r="109" spans="1:14" ht="15" customHeight="1" x14ac:dyDescent="0.25">
      <c r="A109" s="230"/>
      <c r="B109" s="231"/>
      <c r="C109" s="230"/>
      <c r="D109" s="10">
        <v>6</v>
      </c>
      <c r="E109" s="21" t="s">
        <v>90</v>
      </c>
      <c r="F109" s="125">
        <f>STUNTING!F101</f>
        <v>30</v>
      </c>
      <c r="G109" s="60">
        <f t="shared" si="26"/>
        <v>30</v>
      </c>
      <c r="H109" s="149">
        <v>0</v>
      </c>
      <c r="I109" s="149">
        <v>0</v>
      </c>
      <c r="J109" s="149">
        <v>29</v>
      </c>
      <c r="K109" s="149">
        <v>0</v>
      </c>
      <c r="L109" s="149">
        <v>1</v>
      </c>
      <c r="M109" s="6">
        <f t="shared" si="17"/>
        <v>0</v>
      </c>
      <c r="N109" s="15">
        <f t="shared" si="24"/>
        <v>0</v>
      </c>
    </row>
    <row r="110" spans="1:14" ht="15" customHeight="1" x14ac:dyDescent="0.25">
      <c r="A110" s="230"/>
      <c r="B110" s="231"/>
      <c r="C110" s="230"/>
      <c r="D110" s="10">
        <v>7</v>
      </c>
      <c r="E110" s="21" t="s">
        <v>91</v>
      </c>
      <c r="F110" s="125">
        <f>STUNTING!F102</f>
        <v>18</v>
      </c>
      <c r="G110" s="60">
        <f t="shared" si="26"/>
        <v>18</v>
      </c>
      <c r="H110" s="149">
        <v>0</v>
      </c>
      <c r="I110" s="149">
        <v>0</v>
      </c>
      <c r="J110" s="149">
        <v>18</v>
      </c>
      <c r="K110" s="149">
        <v>0</v>
      </c>
      <c r="L110" s="149">
        <v>0</v>
      </c>
      <c r="M110" s="6">
        <f t="shared" si="17"/>
        <v>0</v>
      </c>
      <c r="N110" s="15">
        <f t="shared" si="24"/>
        <v>0</v>
      </c>
    </row>
    <row r="111" spans="1:14" ht="15" customHeight="1" x14ac:dyDescent="0.25">
      <c r="A111" s="230"/>
      <c r="B111" s="231"/>
      <c r="C111" s="230"/>
      <c r="D111" s="10">
        <v>8</v>
      </c>
      <c r="E111" s="21" t="s">
        <v>92</v>
      </c>
      <c r="F111" s="125">
        <f>STUNTING!F103</f>
        <v>16</v>
      </c>
      <c r="G111" s="60">
        <f t="shared" si="26"/>
        <v>16</v>
      </c>
      <c r="H111" s="149">
        <v>0</v>
      </c>
      <c r="I111" s="149">
        <v>0</v>
      </c>
      <c r="J111" s="149">
        <v>15</v>
      </c>
      <c r="K111" s="149">
        <v>0</v>
      </c>
      <c r="L111" s="149">
        <v>1</v>
      </c>
      <c r="M111" s="6">
        <f t="shared" si="17"/>
        <v>0</v>
      </c>
      <c r="N111" s="15">
        <f t="shared" si="24"/>
        <v>0</v>
      </c>
    </row>
    <row r="112" spans="1:14" ht="15" customHeight="1" x14ac:dyDescent="0.25">
      <c r="A112" s="230"/>
      <c r="B112" s="231"/>
      <c r="C112" s="230"/>
      <c r="D112" s="10">
        <v>9</v>
      </c>
      <c r="E112" s="21" t="s">
        <v>93</v>
      </c>
      <c r="F112" s="125">
        <f>STUNTING!F104</f>
        <v>17</v>
      </c>
      <c r="G112" s="60">
        <f t="shared" si="26"/>
        <v>17</v>
      </c>
      <c r="H112" s="149">
        <v>0</v>
      </c>
      <c r="I112" s="149">
        <v>0</v>
      </c>
      <c r="J112" s="149">
        <v>16</v>
      </c>
      <c r="K112" s="149">
        <v>0</v>
      </c>
      <c r="L112" s="149">
        <v>1</v>
      </c>
      <c r="M112" s="6">
        <f t="shared" si="17"/>
        <v>0</v>
      </c>
      <c r="N112" s="15">
        <f t="shared" si="24"/>
        <v>0</v>
      </c>
    </row>
    <row r="113" spans="1:14" ht="15" customHeight="1" x14ac:dyDescent="0.25">
      <c r="A113" s="269" t="s">
        <v>163</v>
      </c>
      <c r="B113" s="269"/>
      <c r="C113" s="269"/>
      <c r="D113" s="269"/>
      <c r="E113" s="269"/>
      <c r="F113" s="92">
        <f>SUM(F104:F112)</f>
        <v>290</v>
      </c>
      <c r="G113" s="32">
        <f>SUM(G104:G112)</f>
        <v>290</v>
      </c>
      <c r="H113" s="32">
        <f>SUM(H104:H112)</f>
        <v>4</v>
      </c>
      <c r="I113" s="32">
        <f t="shared" ref="I113:M113" si="27">SUM(I104:I112)</f>
        <v>16</v>
      </c>
      <c r="J113" s="32">
        <f t="shared" si="27"/>
        <v>263</v>
      </c>
      <c r="K113" s="32">
        <f t="shared" si="27"/>
        <v>0</v>
      </c>
      <c r="L113" s="165">
        <f>SUM(L104:L112)</f>
        <v>7</v>
      </c>
      <c r="M113" s="32">
        <f t="shared" si="27"/>
        <v>20</v>
      </c>
      <c r="N113" s="93">
        <f>M113/G113*100</f>
        <v>6.8965517241379306</v>
      </c>
    </row>
    <row r="114" spans="1:14" ht="15" customHeight="1" x14ac:dyDescent="0.25">
      <c r="A114" s="230">
        <v>9</v>
      </c>
      <c r="B114" s="230" t="s">
        <v>170</v>
      </c>
      <c r="C114" s="230" t="s">
        <v>171</v>
      </c>
      <c r="D114" s="10">
        <v>1</v>
      </c>
      <c r="E114" s="21" t="s">
        <v>94</v>
      </c>
      <c r="F114" s="125">
        <f>STUNTING!F106</f>
        <v>14</v>
      </c>
      <c r="G114" s="60">
        <f>H114+I114+J114+K114+L114</f>
        <v>14</v>
      </c>
      <c r="H114" s="149">
        <v>0</v>
      </c>
      <c r="I114" s="149">
        <v>3</v>
      </c>
      <c r="J114" s="149">
        <v>11</v>
      </c>
      <c r="K114" s="149">
        <v>0</v>
      </c>
      <c r="L114" s="149">
        <v>0</v>
      </c>
      <c r="M114" s="6">
        <f>H114+I114</f>
        <v>3</v>
      </c>
      <c r="N114" s="15">
        <f t="shared" si="24"/>
        <v>21.428571428571427</v>
      </c>
    </row>
    <row r="115" spans="1:14" ht="15" customHeight="1" x14ac:dyDescent="0.25">
      <c r="A115" s="230"/>
      <c r="B115" s="230"/>
      <c r="C115" s="230"/>
      <c r="D115" s="10">
        <v>2</v>
      </c>
      <c r="E115" s="21" t="s">
        <v>95</v>
      </c>
      <c r="F115" s="125">
        <f>STUNTING!F107</f>
        <v>24</v>
      </c>
      <c r="G115" s="60">
        <f t="shared" ref="G115:G128" si="28">H115+I115+J115+K115+L115</f>
        <v>24</v>
      </c>
      <c r="H115" s="149">
        <v>1</v>
      </c>
      <c r="I115" s="149">
        <v>4</v>
      </c>
      <c r="J115" s="149">
        <v>19</v>
      </c>
      <c r="K115" s="149">
        <v>0</v>
      </c>
      <c r="L115" s="149">
        <v>0</v>
      </c>
      <c r="M115" s="6">
        <f t="shared" si="17"/>
        <v>5</v>
      </c>
      <c r="N115" s="15">
        <f t="shared" si="24"/>
        <v>20.833333333333336</v>
      </c>
    </row>
    <row r="116" spans="1:14" ht="15" customHeight="1" x14ac:dyDescent="0.25">
      <c r="A116" s="230"/>
      <c r="B116" s="230"/>
      <c r="C116" s="230"/>
      <c r="D116" s="10">
        <v>3</v>
      </c>
      <c r="E116" s="21" t="s">
        <v>96</v>
      </c>
      <c r="F116" s="125">
        <f>STUNTING!F108</f>
        <v>29</v>
      </c>
      <c r="G116" s="60">
        <f t="shared" si="28"/>
        <v>29</v>
      </c>
      <c r="H116" s="149">
        <v>0</v>
      </c>
      <c r="I116" s="149">
        <v>1</v>
      </c>
      <c r="J116" s="149">
        <v>27</v>
      </c>
      <c r="K116" s="149">
        <v>1</v>
      </c>
      <c r="L116" s="149">
        <v>0</v>
      </c>
      <c r="M116" s="6">
        <f t="shared" si="17"/>
        <v>1</v>
      </c>
      <c r="N116" s="15">
        <f t="shared" si="24"/>
        <v>3.4482758620689653</v>
      </c>
    </row>
    <row r="117" spans="1:14" ht="15" customHeight="1" x14ac:dyDescent="0.25">
      <c r="A117" s="230"/>
      <c r="B117" s="230"/>
      <c r="C117" s="230"/>
      <c r="D117" s="10">
        <v>4</v>
      </c>
      <c r="E117" s="21" t="s">
        <v>97</v>
      </c>
      <c r="F117" s="125">
        <f>STUNTING!F109</f>
        <v>16</v>
      </c>
      <c r="G117" s="60">
        <f t="shared" si="28"/>
        <v>16</v>
      </c>
      <c r="H117" s="149">
        <v>1</v>
      </c>
      <c r="I117" s="149">
        <v>4</v>
      </c>
      <c r="J117" s="149">
        <v>11</v>
      </c>
      <c r="K117" s="149">
        <v>0</v>
      </c>
      <c r="L117" s="149">
        <v>0</v>
      </c>
      <c r="M117" s="6">
        <f t="shared" si="17"/>
        <v>5</v>
      </c>
      <c r="N117" s="15">
        <f t="shared" si="24"/>
        <v>31.25</v>
      </c>
    </row>
    <row r="118" spans="1:14" ht="15" customHeight="1" x14ac:dyDescent="0.25">
      <c r="A118" s="230"/>
      <c r="B118" s="230"/>
      <c r="C118" s="230"/>
      <c r="D118" s="10">
        <v>5</v>
      </c>
      <c r="E118" s="21" t="s">
        <v>98</v>
      </c>
      <c r="F118" s="125">
        <f>STUNTING!F110</f>
        <v>22</v>
      </c>
      <c r="G118" s="60">
        <f t="shared" si="28"/>
        <v>22</v>
      </c>
      <c r="H118" s="149">
        <v>0</v>
      </c>
      <c r="I118" s="149">
        <v>0</v>
      </c>
      <c r="J118" s="149">
        <v>22</v>
      </c>
      <c r="K118" s="149">
        <v>0</v>
      </c>
      <c r="L118" s="149">
        <v>0</v>
      </c>
      <c r="M118" s="6">
        <f t="shared" si="17"/>
        <v>0</v>
      </c>
      <c r="N118" s="15">
        <f t="shared" si="24"/>
        <v>0</v>
      </c>
    </row>
    <row r="119" spans="1:14" ht="15" customHeight="1" x14ac:dyDescent="0.25">
      <c r="A119" s="230"/>
      <c r="B119" s="230"/>
      <c r="C119" s="230"/>
      <c r="D119" s="10">
        <v>6</v>
      </c>
      <c r="E119" s="21" t="s">
        <v>99</v>
      </c>
      <c r="F119" s="125">
        <f>STUNTING!F111</f>
        <v>17</v>
      </c>
      <c r="G119" s="60">
        <f t="shared" si="28"/>
        <v>17</v>
      </c>
      <c r="H119" s="149">
        <v>0</v>
      </c>
      <c r="I119" s="149">
        <v>5</v>
      </c>
      <c r="J119" s="149">
        <v>12</v>
      </c>
      <c r="K119" s="149">
        <v>0</v>
      </c>
      <c r="L119" s="149">
        <v>0</v>
      </c>
      <c r="M119" s="6">
        <f t="shared" si="17"/>
        <v>5</v>
      </c>
      <c r="N119" s="15">
        <f t="shared" si="24"/>
        <v>29.411764705882355</v>
      </c>
    </row>
    <row r="120" spans="1:14" ht="15" customHeight="1" x14ac:dyDescent="0.25">
      <c r="A120" s="230"/>
      <c r="B120" s="230"/>
      <c r="C120" s="230"/>
      <c r="D120" s="10">
        <v>7</v>
      </c>
      <c r="E120" s="21" t="s">
        <v>100</v>
      </c>
      <c r="F120" s="125">
        <f>STUNTING!F112</f>
        <v>24</v>
      </c>
      <c r="G120" s="60">
        <f t="shared" si="28"/>
        <v>24</v>
      </c>
      <c r="H120" s="149">
        <v>1</v>
      </c>
      <c r="I120" s="149">
        <v>3</v>
      </c>
      <c r="J120" s="149">
        <v>20</v>
      </c>
      <c r="K120" s="149">
        <v>0</v>
      </c>
      <c r="L120" s="149">
        <v>0</v>
      </c>
      <c r="M120" s="6">
        <f t="shared" si="17"/>
        <v>4</v>
      </c>
      <c r="N120" s="15">
        <f t="shared" si="24"/>
        <v>16.666666666666664</v>
      </c>
    </row>
    <row r="121" spans="1:14" ht="15" customHeight="1" x14ac:dyDescent="0.25">
      <c r="A121" s="230"/>
      <c r="B121" s="230"/>
      <c r="C121" s="230"/>
      <c r="D121" s="10">
        <v>8</v>
      </c>
      <c r="E121" s="21" t="s">
        <v>101</v>
      </c>
      <c r="F121" s="125">
        <f>STUNTING!F113</f>
        <v>34</v>
      </c>
      <c r="G121" s="60">
        <f t="shared" si="28"/>
        <v>33</v>
      </c>
      <c r="H121" s="149">
        <v>0</v>
      </c>
      <c r="I121" s="149">
        <v>3</v>
      </c>
      <c r="J121" s="149">
        <v>30</v>
      </c>
      <c r="K121" s="149">
        <v>0</v>
      </c>
      <c r="L121" s="149">
        <v>0</v>
      </c>
      <c r="M121" s="6">
        <f t="shared" si="17"/>
        <v>3</v>
      </c>
      <c r="N121" s="15">
        <f t="shared" si="24"/>
        <v>9.0909090909090917</v>
      </c>
    </row>
    <row r="122" spans="1:14" ht="15" customHeight="1" x14ac:dyDescent="0.25">
      <c r="A122" s="230"/>
      <c r="B122" s="230"/>
      <c r="C122" s="230"/>
      <c r="D122" s="10">
        <v>9</v>
      </c>
      <c r="E122" s="21" t="s">
        <v>102</v>
      </c>
      <c r="F122" s="125">
        <f>STUNTING!F114</f>
        <v>80</v>
      </c>
      <c r="G122" s="60">
        <f t="shared" si="28"/>
        <v>80</v>
      </c>
      <c r="H122" s="149">
        <v>1</v>
      </c>
      <c r="I122" s="149">
        <v>15</v>
      </c>
      <c r="J122" s="149">
        <v>63</v>
      </c>
      <c r="K122" s="149">
        <v>1</v>
      </c>
      <c r="L122" s="149">
        <v>0</v>
      </c>
      <c r="M122" s="6">
        <f t="shared" si="17"/>
        <v>16</v>
      </c>
      <c r="N122" s="15">
        <f t="shared" si="24"/>
        <v>20</v>
      </c>
    </row>
    <row r="123" spans="1:14" ht="15" customHeight="1" x14ac:dyDescent="0.25">
      <c r="A123" s="230"/>
      <c r="B123" s="230"/>
      <c r="C123" s="230"/>
      <c r="D123" s="10">
        <v>10</v>
      </c>
      <c r="E123" s="21" t="s">
        <v>103</v>
      </c>
      <c r="F123" s="125">
        <f>STUNTING!F115</f>
        <v>45</v>
      </c>
      <c r="G123" s="60">
        <f t="shared" si="28"/>
        <v>45</v>
      </c>
      <c r="H123" s="149">
        <v>1</v>
      </c>
      <c r="I123" s="149">
        <v>7</v>
      </c>
      <c r="J123" s="149">
        <v>36</v>
      </c>
      <c r="K123" s="149">
        <v>0</v>
      </c>
      <c r="L123" s="149">
        <v>1</v>
      </c>
      <c r="M123" s="6">
        <f t="shared" si="17"/>
        <v>8</v>
      </c>
      <c r="N123" s="15">
        <f t="shared" si="24"/>
        <v>17.777777777777779</v>
      </c>
    </row>
    <row r="124" spans="1:14" ht="15" customHeight="1" x14ac:dyDescent="0.25">
      <c r="A124" s="230"/>
      <c r="B124" s="230"/>
      <c r="C124" s="230"/>
      <c r="D124" s="10">
        <v>11</v>
      </c>
      <c r="E124" s="21" t="s">
        <v>104</v>
      </c>
      <c r="F124" s="125">
        <f>STUNTING!F116</f>
        <v>66</v>
      </c>
      <c r="G124" s="60">
        <f t="shared" si="28"/>
        <v>66</v>
      </c>
      <c r="H124" s="149">
        <v>1</v>
      </c>
      <c r="I124" s="149">
        <v>16</v>
      </c>
      <c r="J124" s="149">
        <v>48</v>
      </c>
      <c r="K124" s="149">
        <v>0</v>
      </c>
      <c r="L124" s="149">
        <v>1</v>
      </c>
      <c r="M124" s="6">
        <f t="shared" si="17"/>
        <v>17</v>
      </c>
      <c r="N124" s="15">
        <f t="shared" si="24"/>
        <v>25.757575757575758</v>
      </c>
    </row>
    <row r="125" spans="1:14" ht="15" customHeight="1" x14ac:dyDescent="0.25">
      <c r="A125" s="230"/>
      <c r="B125" s="230"/>
      <c r="C125" s="230"/>
      <c r="D125" s="10">
        <v>12</v>
      </c>
      <c r="E125" s="21" t="s">
        <v>105</v>
      </c>
      <c r="F125" s="125">
        <f>STUNTING!F117</f>
        <v>20</v>
      </c>
      <c r="G125" s="60">
        <f t="shared" si="28"/>
        <v>20</v>
      </c>
      <c r="H125" s="149">
        <v>0</v>
      </c>
      <c r="I125" s="149">
        <v>3</v>
      </c>
      <c r="J125" s="149">
        <v>16</v>
      </c>
      <c r="K125" s="149">
        <v>1</v>
      </c>
      <c r="L125" s="149">
        <v>0</v>
      </c>
      <c r="M125" s="6">
        <f t="shared" si="17"/>
        <v>3</v>
      </c>
      <c r="N125" s="15">
        <f t="shared" si="24"/>
        <v>15</v>
      </c>
    </row>
    <row r="126" spans="1:14" ht="15" customHeight="1" x14ac:dyDescent="0.25">
      <c r="A126" s="230"/>
      <c r="B126" s="230"/>
      <c r="C126" s="230"/>
      <c r="D126" s="10">
        <v>13</v>
      </c>
      <c r="E126" s="21" t="s">
        <v>106</v>
      </c>
      <c r="F126" s="125">
        <f>STUNTING!F118</f>
        <v>8</v>
      </c>
      <c r="G126" s="60">
        <f t="shared" si="28"/>
        <v>8</v>
      </c>
      <c r="H126" s="149">
        <v>0</v>
      </c>
      <c r="I126" s="149">
        <v>0</v>
      </c>
      <c r="J126" s="149">
        <v>8</v>
      </c>
      <c r="K126" s="149">
        <v>0</v>
      </c>
      <c r="L126" s="149">
        <v>0</v>
      </c>
      <c r="M126" s="6">
        <f t="shared" si="17"/>
        <v>0</v>
      </c>
      <c r="N126" s="152">
        <f t="shared" si="24"/>
        <v>0</v>
      </c>
    </row>
    <row r="127" spans="1:14" ht="15" customHeight="1" x14ac:dyDescent="0.25">
      <c r="A127" s="230"/>
      <c r="B127" s="230"/>
      <c r="C127" s="230"/>
      <c r="D127" s="10">
        <v>14</v>
      </c>
      <c r="E127" s="21" t="s">
        <v>107</v>
      </c>
      <c r="F127" s="125">
        <f>STUNTING!F119</f>
        <v>13</v>
      </c>
      <c r="G127" s="60">
        <f t="shared" si="28"/>
        <v>13</v>
      </c>
      <c r="H127" s="149">
        <v>1</v>
      </c>
      <c r="I127" s="149">
        <v>0</v>
      </c>
      <c r="J127" s="149">
        <v>12</v>
      </c>
      <c r="K127" s="149">
        <v>0</v>
      </c>
      <c r="L127" s="149">
        <v>0</v>
      </c>
      <c r="M127" s="6">
        <f>H127+I127</f>
        <v>1</v>
      </c>
      <c r="N127" s="15">
        <f t="shared" si="24"/>
        <v>7.6923076923076925</v>
      </c>
    </row>
    <row r="128" spans="1:14" ht="15" customHeight="1" x14ac:dyDescent="0.25">
      <c r="A128" s="230"/>
      <c r="B128" s="230"/>
      <c r="C128" s="230"/>
      <c r="D128" s="10">
        <v>15</v>
      </c>
      <c r="E128" s="21" t="s">
        <v>108</v>
      </c>
      <c r="F128" s="125">
        <f>STUNTING!F120</f>
        <v>8</v>
      </c>
      <c r="G128" s="60">
        <f t="shared" si="28"/>
        <v>8</v>
      </c>
      <c r="H128" s="149">
        <v>0</v>
      </c>
      <c r="I128" s="149">
        <v>1</v>
      </c>
      <c r="J128" s="149">
        <v>7</v>
      </c>
      <c r="K128" s="149">
        <v>0</v>
      </c>
      <c r="L128" s="149">
        <v>0</v>
      </c>
      <c r="M128" s="6">
        <f t="shared" si="17"/>
        <v>1</v>
      </c>
      <c r="N128" s="15">
        <f t="shared" si="24"/>
        <v>12.5</v>
      </c>
    </row>
    <row r="129" spans="1:14" ht="15" customHeight="1" x14ac:dyDescent="0.25">
      <c r="A129" s="269" t="s">
        <v>163</v>
      </c>
      <c r="B129" s="269"/>
      <c r="C129" s="269"/>
      <c r="D129" s="269"/>
      <c r="E129" s="269"/>
      <c r="F129" s="92">
        <f>SUM(F114:F128)</f>
        <v>420</v>
      </c>
      <c r="G129" s="32">
        <f>SUM(G114:G128)</f>
        <v>419</v>
      </c>
      <c r="H129" s="32">
        <f>SUM(H114:H128)</f>
        <v>7</v>
      </c>
      <c r="I129" s="32">
        <f t="shared" ref="I129:M129" si="29">SUM(I114:I128)</f>
        <v>65</v>
      </c>
      <c r="J129" s="32">
        <f t="shared" si="29"/>
        <v>342</v>
      </c>
      <c r="K129" s="32">
        <f t="shared" si="29"/>
        <v>3</v>
      </c>
      <c r="L129" s="165">
        <f>SUM(L114:L128)</f>
        <v>2</v>
      </c>
      <c r="M129" s="32">
        <f t="shared" si="29"/>
        <v>72</v>
      </c>
      <c r="N129" s="93">
        <f>M129/G129*100</f>
        <v>17.183770883054891</v>
      </c>
    </row>
    <row r="130" spans="1:14" ht="15" customHeight="1" x14ac:dyDescent="0.25">
      <c r="A130" s="230">
        <v>10</v>
      </c>
      <c r="B130" s="230" t="s">
        <v>115</v>
      </c>
      <c r="C130" s="230" t="s">
        <v>115</v>
      </c>
      <c r="D130" s="10">
        <v>1</v>
      </c>
      <c r="E130" s="5" t="s">
        <v>109</v>
      </c>
      <c r="F130" s="126">
        <f>STUNTING!F122</f>
        <v>27</v>
      </c>
      <c r="G130" s="60">
        <f>H130+I130+J130+K130+L130</f>
        <v>25</v>
      </c>
      <c r="H130" s="149">
        <v>0</v>
      </c>
      <c r="I130" s="149">
        <v>6</v>
      </c>
      <c r="J130" s="149">
        <v>17</v>
      </c>
      <c r="K130" s="149">
        <v>1</v>
      </c>
      <c r="L130" s="149">
        <v>1</v>
      </c>
      <c r="M130" s="6">
        <f>H130+I130</f>
        <v>6</v>
      </c>
      <c r="N130" s="15">
        <f t="shared" si="24"/>
        <v>24</v>
      </c>
    </row>
    <row r="131" spans="1:14" ht="15" customHeight="1" x14ac:dyDescent="0.25">
      <c r="A131" s="230"/>
      <c r="B131" s="230"/>
      <c r="C131" s="230"/>
      <c r="D131" s="10">
        <v>2</v>
      </c>
      <c r="E131" s="5" t="s">
        <v>110</v>
      </c>
      <c r="F131" s="126">
        <f>STUNTING!F123</f>
        <v>43</v>
      </c>
      <c r="G131" s="60">
        <f t="shared" ref="G131:G144" si="30">H131+I131+J131+K131+L131</f>
        <v>40</v>
      </c>
      <c r="H131" s="149">
        <v>0</v>
      </c>
      <c r="I131" s="149">
        <v>7</v>
      </c>
      <c r="J131" s="149">
        <v>33</v>
      </c>
      <c r="K131" s="149">
        <v>0</v>
      </c>
      <c r="L131" s="149">
        <v>0</v>
      </c>
      <c r="M131" s="6">
        <f t="shared" ref="M131:M145" si="31">H131+I131</f>
        <v>7</v>
      </c>
      <c r="N131" s="15">
        <f t="shared" si="24"/>
        <v>17.5</v>
      </c>
    </row>
    <row r="132" spans="1:14" ht="15" customHeight="1" x14ac:dyDescent="0.25">
      <c r="A132" s="230"/>
      <c r="B132" s="230"/>
      <c r="C132" s="230"/>
      <c r="D132" s="10">
        <v>3</v>
      </c>
      <c r="E132" s="5" t="s">
        <v>111</v>
      </c>
      <c r="F132" s="126">
        <f>STUNTING!F124</f>
        <v>39</v>
      </c>
      <c r="G132" s="60">
        <f t="shared" si="30"/>
        <v>37</v>
      </c>
      <c r="H132" s="149">
        <v>2</v>
      </c>
      <c r="I132" s="149">
        <v>7</v>
      </c>
      <c r="J132" s="149">
        <v>27</v>
      </c>
      <c r="K132" s="149">
        <v>1</v>
      </c>
      <c r="L132" s="149">
        <v>0</v>
      </c>
      <c r="M132" s="6">
        <f t="shared" si="31"/>
        <v>9</v>
      </c>
      <c r="N132" s="15">
        <f t="shared" si="24"/>
        <v>24.324324324324326</v>
      </c>
    </row>
    <row r="133" spans="1:14" ht="15" customHeight="1" x14ac:dyDescent="0.25">
      <c r="A133" s="230"/>
      <c r="B133" s="230"/>
      <c r="C133" s="230"/>
      <c r="D133" s="10">
        <v>4</v>
      </c>
      <c r="E133" s="5" t="s">
        <v>112</v>
      </c>
      <c r="F133" s="126">
        <f>STUNTING!F125</f>
        <v>35</v>
      </c>
      <c r="G133" s="60">
        <f t="shared" si="30"/>
        <v>34</v>
      </c>
      <c r="H133" s="149">
        <v>0</v>
      </c>
      <c r="I133" s="149">
        <v>4</v>
      </c>
      <c r="J133" s="149">
        <v>29</v>
      </c>
      <c r="K133" s="149">
        <v>0</v>
      </c>
      <c r="L133" s="149">
        <v>1</v>
      </c>
      <c r="M133" s="6">
        <f t="shared" si="31"/>
        <v>4</v>
      </c>
      <c r="N133" s="15">
        <f t="shared" si="24"/>
        <v>11.76470588235294</v>
      </c>
    </row>
    <row r="134" spans="1:14" ht="15" customHeight="1" x14ac:dyDescent="0.25">
      <c r="A134" s="230"/>
      <c r="B134" s="230"/>
      <c r="C134" s="230"/>
      <c r="D134" s="10">
        <v>5</v>
      </c>
      <c r="E134" s="5" t="s">
        <v>113</v>
      </c>
      <c r="F134" s="126">
        <f>STUNTING!F126</f>
        <v>20</v>
      </c>
      <c r="G134" s="60">
        <f t="shared" si="30"/>
        <v>20</v>
      </c>
      <c r="H134" s="149">
        <v>0</v>
      </c>
      <c r="I134" s="149">
        <v>5</v>
      </c>
      <c r="J134" s="149">
        <v>14</v>
      </c>
      <c r="K134" s="149">
        <v>1</v>
      </c>
      <c r="L134" s="149">
        <v>0</v>
      </c>
      <c r="M134" s="6">
        <f t="shared" si="31"/>
        <v>5</v>
      </c>
      <c r="N134" s="15">
        <f t="shared" si="24"/>
        <v>25</v>
      </c>
    </row>
    <row r="135" spans="1:14" ht="15" customHeight="1" x14ac:dyDescent="0.25">
      <c r="A135" s="230"/>
      <c r="B135" s="230"/>
      <c r="C135" s="230"/>
      <c r="D135" s="10">
        <v>6</v>
      </c>
      <c r="E135" s="5" t="s">
        <v>114</v>
      </c>
      <c r="F135" s="126">
        <f>STUNTING!F127</f>
        <v>24</v>
      </c>
      <c r="G135" s="60">
        <f t="shared" si="30"/>
        <v>22</v>
      </c>
      <c r="H135" s="149">
        <v>0</v>
      </c>
      <c r="I135" s="149">
        <v>0</v>
      </c>
      <c r="J135" s="149">
        <v>21</v>
      </c>
      <c r="K135" s="149">
        <v>1</v>
      </c>
      <c r="L135" s="149">
        <v>0</v>
      </c>
      <c r="M135" s="6">
        <f t="shared" si="31"/>
        <v>0</v>
      </c>
      <c r="N135" s="15">
        <f t="shared" si="24"/>
        <v>0</v>
      </c>
    </row>
    <row r="136" spans="1:14" ht="15" customHeight="1" x14ac:dyDescent="0.25">
      <c r="A136" s="230"/>
      <c r="B136" s="230"/>
      <c r="C136" s="230"/>
      <c r="D136" s="10">
        <v>7</v>
      </c>
      <c r="E136" s="5" t="s">
        <v>115</v>
      </c>
      <c r="F136" s="126">
        <f>STUNTING!F128</f>
        <v>48</v>
      </c>
      <c r="G136" s="60">
        <f t="shared" si="30"/>
        <v>48</v>
      </c>
      <c r="H136" s="149">
        <v>0</v>
      </c>
      <c r="I136" s="149">
        <v>7</v>
      </c>
      <c r="J136" s="149">
        <v>41</v>
      </c>
      <c r="K136" s="149">
        <v>0</v>
      </c>
      <c r="L136" s="149">
        <v>0</v>
      </c>
      <c r="M136" s="6">
        <f t="shared" si="31"/>
        <v>7</v>
      </c>
      <c r="N136" s="15">
        <f t="shared" si="24"/>
        <v>14.583333333333334</v>
      </c>
    </row>
    <row r="137" spans="1:14" ht="15" customHeight="1" x14ac:dyDescent="0.25">
      <c r="A137" s="230"/>
      <c r="B137" s="230"/>
      <c r="C137" s="230"/>
      <c r="D137" s="10">
        <v>8</v>
      </c>
      <c r="E137" s="5" t="s">
        <v>116</v>
      </c>
      <c r="F137" s="126">
        <f>STUNTING!F129</f>
        <v>45</v>
      </c>
      <c r="G137" s="60">
        <f t="shared" si="30"/>
        <v>44</v>
      </c>
      <c r="H137" s="149">
        <v>3</v>
      </c>
      <c r="I137" s="149">
        <v>4</v>
      </c>
      <c r="J137" s="149">
        <v>37</v>
      </c>
      <c r="K137" s="149">
        <v>0</v>
      </c>
      <c r="L137" s="149">
        <v>0</v>
      </c>
      <c r="M137" s="6">
        <f t="shared" si="31"/>
        <v>7</v>
      </c>
      <c r="N137" s="15">
        <f t="shared" si="24"/>
        <v>15.909090909090908</v>
      </c>
    </row>
    <row r="138" spans="1:14" ht="15" customHeight="1" x14ac:dyDescent="0.25">
      <c r="A138" s="230"/>
      <c r="B138" s="230"/>
      <c r="C138" s="230"/>
      <c r="D138" s="10">
        <v>9</v>
      </c>
      <c r="E138" s="5" t="s">
        <v>117</v>
      </c>
      <c r="F138" s="126">
        <f>STUNTING!F130</f>
        <v>43</v>
      </c>
      <c r="G138" s="60">
        <f t="shared" si="30"/>
        <v>43</v>
      </c>
      <c r="H138" s="149">
        <v>3</v>
      </c>
      <c r="I138" s="149">
        <v>10</v>
      </c>
      <c r="J138" s="149">
        <v>29</v>
      </c>
      <c r="K138" s="149">
        <v>1</v>
      </c>
      <c r="L138" s="149">
        <v>0</v>
      </c>
      <c r="M138" s="6">
        <f t="shared" si="31"/>
        <v>13</v>
      </c>
      <c r="N138" s="15">
        <f t="shared" si="24"/>
        <v>30.232558139534881</v>
      </c>
    </row>
    <row r="139" spans="1:14" ht="15" customHeight="1" x14ac:dyDescent="0.25">
      <c r="A139" s="230"/>
      <c r="B139" s="230"/>
      <c r="C139" s="230"/>
      <c r="D139" s="10">
        <v>10</v>
      </c>
      <c r="E139" s="5" t="s">
        <v>118</v>
      </c>
      <c r="F139" s="126">
        <f>STUNTING!F131</f>
        <v>38</v>
      </c>
      <c r="G139" s="60">
        <f t="shared" si="30"/>
        <v>37</v>
      </c>
      <c r="H139" s="149">
        <v>0</v>
      </c>
      <c r="I139" s="149">
        <v>6</v>
      </c>
      <c r="J139" s="149">
        <v>31</v>
      </c>
      <c r="K139" s="149">
        <v>0</v>
      </c>
      <c r="L139" s="149">
        <v>0</v>
      </c>
      <c r="M139" s="6">
        <f t="shared" si="31"/>
        <v>6</v>
      </c>
      <c r="N139" s="15">
        <f t="shared" si="24"/>
        <v>16.216216216216218</v>
      </c>
    </row>
    <row r="140" spans="1:14" ht="15" customHeight="1" x14ac:dyDescent="0.25">
      <c r="A140" s="230"/>
      <c r="B140" s="230"/>
      <c r="C140" s="230"/>
      <c r="D140" s="10">
        <v>11</v>
      </c>
      <c r="E140" s="5" t="s">
        <v>119</v>
      </c>
      <c r="F140" s="126">
        <f>STUNTING!F132</f>
        <v>15</v>
      </c>
      <c r="G140" s="60">
        <f t="shared" si="30"/>
        <v>15</v>
      </c>
      <c r="H140" s="149">
        <v>0</v>
      </c>
      <c r="I140" s="149">
        <v>1</v>
      </c>
      <c r="J140" s="149">
        <v>14</v>
      </c>
      <c r="K140" s="149">
        <v>0</v>
      </c>
      <c r="L140" s="149">
        <v>0</v>
      </c>
      <c r="M140" s="6">
        <f t="shared" si="31"/>
        <v>1</v>
      </c>
      <c r="N140" s="15">
        <f t="shared" si="24"/>
        <v>6.666666666666667</v>
      </c>
    </row>
    <row r="141" spans="1:14" ht="15" customHeight="1" x14ac:dyDescent="0.25">
      <c r="A141" s="230"/>
      <c r="B141" s="230"/>
      <c r="C141" s="230"/>
      <c r="D141" s="10">
        <v>12</v>
      </c>
      <c r="E141" s="5" t="s">
        <v>120</v>
      </c>
      <c r="F141" s="126">
        <f>STUNTING!F133</f>
        <v>30</v>
      </c>
      <c r="G141" s="60">
        <f t="shared" si="30"/>
        <v>28</v>
      </c>
      <c r="H141" s="149">
        <v>0</v>
      </c>
      <c r="I141" s="149">
        <v>6</v>
      </c>
      <c r="J141" s="149">
        <v>22</v>
      </c>
      <c r="K141" s="149">
        <v>0</v>
      </c>
      <c r="L141" s="149">
        <v>0</v>
      </c>
      <c r="M141" s="6">
        <f t="shared" si="31"/>
        <v>6</v>
      </c>
      <c r="N141" s="15">
        <f t="shared" si="24"/>
        <v>21.428571428571427</v>
      </c>
    </row>
    <row r="142" spans="1:14" ht="15" customHeight="1" x14ac:dyDescent="0.25">
      <c r="A142" s="230"/>
      <c r="B142" s="230"/>
      <c r="C142" s="230"/>
      <c r="D142" s="10">
        <v>13</v>
      </c>
      <c r="E142" s="5" t="s">
        <v>121</v>
      </c>
      <c r="F142" s="126">
        <f>STUNTING!F134</f>
        <v>19</v>
      </c>
      <c r="G142" s="60">
        <f t="shared" si="30"/>
        <v>17</v>
      </c>
      <c r="H142" s="149">
        <v>1</v>
      </c>
      <c r="I142" s="149">
        <v>2</v>
      </c>
      <c r="J142" s="149">
        <v>14</v>
      </c>
      <c r="K142" s="149">
        <v>0</v>
      </c>
      <c r="L142" s="149">
        <v>0</v>
      </c>
      <c r="M142" s="6">
        <f t="shared" si="31"/>
        <v>3</v>
      </c>
      <c r="N142" s="15">
        <f t="shared" si="24"/>
        <v>17.647058823529413</v>
      </c>
    </row>
    <row r="143" spans="1:14" ht="15" customHeight="1" x14ac:dyDescent="0.25">
      <c r="A143" s="230"/>
      <c r="B143" s="230"/>
      <c r="C143" s="230"/>
      <c r="D143" s="10">
        <v>14</v>
      </c>
      <c r="E143" s="5" t="s">
        <v>122</v>
      </c>
      <c r="F143" s="126">
        <f>STUNTING!F135</f>
        <v>30</v>
      </c>
      <c r="G143" s="60">
        <f t="shared" si="30"/>
        <v>27</v>
      </c>
      <c r="H143" s="149">
        <v>1</v>
      </c>
      <c r="I143" s="149">
        <v>4</v>
      </c>
      <c r="J143" s="149">
        <v>22</v>
      </c>
      <c r="K143" s="149">
        <v>0</v>
      </c>
      <c r="L143" s="149">
        <v>0</v>
      </c>
      <c r="M143" s="6">
        <f t="shared" si="31"/>
        <v>5</v>
      </c>
      <c r="N143" s="15">
        <f t="shared" si="24"/>
        <v>18.518518518518519</v>
      </c>
    </row>
    <row r="144" spans="1:14" ht="15" customHeight="1" x14ac:dyDescent="0.25">
      <c r="A144" s="230"/>
      <c r="B144" s="230"/>
      <c r="C144" s="230"/>
      <c r="D144" s="10">
        <v>15</v>
      </c>
      <c r="E144" s="5" t="s">
        <v>123</v>
      </c>
      <c r="F144" s="126">
        <f>STUNTING!F136</f>
        <v>13</v>
      </c>
      <c r="G144" s="60">
        <f t="shared" si="30"/>
        <v>13</v>
      </c>
      <c r="H144" s="149">
        <v>0</v>
      </c>
      <c r="I144" s="149">
        <v>4</v>
      </c>
      <c r="J144" s="149">
        <v>8</v>
      </c>
      <c r="K144" s="149">
        <v>1</v>
      </c>
      <c r="L144" s="149">
        <v>0</v>
      </c>
      <c r="M144" s="6">
        <f t="shared" si="31"/>
        <v>4</v>
      </c>
      <c r="N144" s="15">
        <f t="shared" si="24"/>
        <v>30.76923076923077</v>
      </c>
    </row>
    <row r="145" spans="1:14" ht="15" customHeight="1" x14ac:dyDescent="0.25">
      <c r="A145" s="269" t="s">
        <v>163</v>
      </c>
      <c r="B145" s="269"/>
      <c r="C145" s="269"/>
      <c r="D145" s="269"/>
      <c r="E145" s="269"/>
      <c r="F145" s="92">
        <f>F130+F131+F132+F133+F134+F135+F136+F137+F138+F139+F140+F141+F142+F143+F144</f>
        <v>469</v>
      </c>
      <c r="G145" s="32">
        <f>SUM(G130:G144)</f>
        <v>450</v>
      </c>
      <c r="H145" s="32">
        <f t="shared" ref="H145:K145" si="32">SUM(H130:H144)</f>
        <v>10</v>
      </c>
      <c r="I145" s="32">
        <f t="shared" si="32"/>
        <v>73</v>
      </c>
      <c r="J145" s="32">
        <f t="shared" si="32"/>
        <v>359</v>
      </c>
      <c r="K145" s="32">
        <f t="shared" si="32"/>
        <v>6</v>
      </c>
      <c r="L145" s="165">
        <f>SUM(L130:L144)</f>
        <v>2</v>
      </c>
      <c r="M145" s="92">
        <f t="shared" si="31"/>
        <v>83</v>
      </c>
      <c r="N145" s="93">
        <f t="shared" si="24"/>
        <v>18.444444444444443</v>
      </c>
    </row>
    <row r="146" spans="1:14" ht="15" customHeight="1" x14ac:dyDescent="0.25">
      <c r="A146" s="67"/>
      <c r="B146" s="67"/>
      <c r="C146" s="67"/>
      <c r="D146" s="67"/>
      <c r="E146" s="67"/>
      <c r="F146" s="68"/>
      <c r="G146" s="69"/>
      <c r="H146" s="70"/>
      <c r="I146" s="70"/>
      <c r="J146" s="70"/>
      <c r="K146" s="70"/>
      <c r="L146" s="70"/>
      <c r="M146" s="68"/>
      <c r="N146" s="71"/>
    </row>
    <row r="147" spans="1:14" ht="15" customHeight="1" x14ac:dyDescent="0.25">
      <c r="A147" s="64"/>
      <c r="B147" s="64"/>
      <c r="C147" s="64"/>
      <c r="D147" s="64"/>
      <c r="E147" s="64"/>
      <c r="F147" s="65"/>
      <c r="G147" s="72"/>
      <c r="H147" s="73"/>
      <c r="I147" s="73"/>
      <c r="J147" s="73"/>
      <c r="K147" s="73"/>
      <c r="L147" s="73"/>
      <c r="M147" s="65"/>
      <c r="N147" s="66"/>
    </row>
    <row r="148" spans="1:14" ht="15" customHeight="1" x14ac:dyDescent="0.25">
      <c r="A148" s="64"/>
      <c r="B148" s="64"/>
      <c r="C148" s="64"/>
      <c r="D148" s="64"/>
      <c r="E148" s="64"/>
      <c r="F148" s="65"/>
      <c r="G148" s="72"/>
      <c r="H148" s="73"/>
      <c r="I148" s="73"/>
      <c r="J148" s="73"/>
      <c r="K148" s="73"/>
      <c r="L148" s="73"/>
      <c r="M148" s="65"/>
      <c r="N148" s="66"/>
    </row>
    <row r="149" spans="1:14" ht="15" customHeight="1" x14ac:dyDescent="0.25">
      <c r="A149" s="252" t="s">
        <v>159</v>
      </c>
      <c r="B149" s="252"/>
      <c r="C149" s="252"/>
      <c r="D149" s="252"/>
      <c r="E149" s="252"/>
      <c r="F149" s="252"/>
      <c r="G149" s="252"/>
      <c r="H149" s="252"/>
      <c r="I149" s="252"/>
      <c r="J149" s="252"/>
      <c r="K149" s="252"/>
      <c r="L149" s="252"/>
      <c r="M149" s="252"/>
      <c r="N149" s="252"/>
    </row>
    <row r="150" spans="1:14" ht="15" customHeight="1" x14ac:dyDescent="0.25">
      <c r="A150" s="252" t="s">
        <v>162</v>
      </c>
      <c r="B150" s="252"/>
      <c r="C150" s="252"/>
      <c r="D150" s="252"/>
      <c r="E150" s="252"/>
      <c r="F150" s="252"/>
      <c r="G150" s="252"/>
      <c r="H150" s="252"/>
      <c r="I150" s="252"/>
      <c r="J150" s="252"/>
      <c r="K150" s="252"/>
      <c r="L150" s="252"/>
      <c r="M150" s="252"/>
      <c r="N150" s="252"/>
    </row>
    <row r="151" spans="1:14" ht="15" customHeight="1" x14ac:dyDescent="0.25">
      <c r="A151" s="252" t="s">
        <v>160</v>
      </c>
      <c r="B151" s="252"/>
      <c r="C151" s="252"/>
      <c r="D151" s="252"/>
      <c r="E151" s="252"/>
      <c r="F151" s="252"/>
      <c r="G151" s="252"/>
      <c r="H151" s="252"/>
      <c r="I151" s="252"/>
      <c r="J151" s="252"/>
      <c r="K151" s="252"/>
      <c r="L151" s="252"/>
      <c r="M151" s="252"/>
      <c r="N151" s="252"/>
    </row>
    <row r="152" spans="1:14" ht="15" customHeight="1" x14ac:dyDescent="0.25">
      <c r="A152" s="252" t="str">
        <f>A4</f>
        <v>PERIODE  SEPTEMBER  2025</v>
      </c>
      <c r="B152" s="252"/>
      <c r="C152" s="252"/>
      <c r="D152" s="252"/>
      <c r="E152" s="252"/>
      <c r="F152" s="252"/>
      <c r="G152" s="252"/>
      <c r="H152" s="252"/>
      <c r="I152" s="252"/>
      <c r="J152" s="252"/>
      <c r="K152" s="252"/>
      <c r="L152" s="252"/>
      <c r="M152" s="252"/>
      <c r="N152" s="252"/>
    </row>
    <row r="153" spans="1:14" ht="15" customHeight="1" x14ac:dyDescent="0.25"/>
    <row r="154" spans="1:14" ht="40.15" customHeight="1" x14ac:dyDescent="0.25">
      <c r="A154" s="270" t="s">
        <v>187</v>
      </c>
      <c r="B154" s="270" t="s">
        <v>188</v>
      </c>
      <c r="C154" s="270" t="s">
        <v>189</v>
      </c>
      <c r="D154" s="270" t="s">
        <v>190</v>
      </c>
      <c r="E154" s="270"/>
      <c r="F154" s="259" t="s">
        <v>186</v>
      </c>
      <c r="G154" s="261" t="s">
        <v>192</v>
      </c>
      <c r="H154" s="265" t="s">
        <v>191</v>
      </c>
      <c r="I154" s="266"/>
      <c r="J154" s="266"/>
      <c r="K154" s="266"/>
      <c r="L154" s="267"/>
      <c r="M154" s="261" t="s">
        <v>178</v>
      </c>
      <c r="N154" s="263" t="s">
        <v>179</v>
      </c>
    </row>
    <row r="155" spans="1:14" ht="40.15" customHeight="1" x14ac:dyDescent="0.25">
      <c r="A155" s="270"/>
      <c r="B155" s="270"/>
      <c r="C155" s="270"/>
      <c r="D155" s="270"/>
      <c r="E155" s="270"/>
      <c r="F155" s="260"/>
      <c r="G155" s="262"/>
      <c r="H155" s="14" t="s">
        <v>0</v>
      </c>
      <c r="I155" s="54" t="s">
        <v>1</v>
      </c>
      <c r="J155" s="14" t="s">
        <v>180</v>
      </c>
      <c r="K155" s="14" t="s">
        <v>181</v>
      </c>
      <c r="L155" s="170" t="s">
        <v>244</v>
      </c>
      <c r="M155" s="262"/>
      <c r="N155" s="264"/>
    </row>
    <row r="156" spans="1:14" ht="15" customHeight="1" x14ac:dyDescent="0.25">
      <c r="A156" s="53">
        <v>1</v>
      </c>
      <c r="B156" s="53">
        <v>2</v>
      </c>
      <c r="C156" s="53">
        <v>3</v>
      </c>
      <c r="D156" s="268">
        <v>4</v>
      </c>
      <c r="E156" s="268"/>
      <c r="F156" s="53">
        <v>5</v>
      </c>
      <c r="G156" s="53">
        <v>6</v>
      </c>
      <c r="H156" s="53">
        <v>7</v>
      </c>
      <c r="I156" s="53">
        <v>8</v>
      </c>
      <c r="J156" s="53">
        <v>9</v>
      </c>
      <c r="K156" s="53">
        <v>10</v>
      </c>
      <c r="L156" s="167">
        <v>11</v>
      </c>
      <c r="M156" s="53" t="s">
        <v>245</v>
      </c>
      <c r="N156" s="53" t="s">
        <v>246</v>
      </c>
    </row>
    <row r="157" spans="1:14" ht="15" customHeight="1" x14ac:dyDescent="0.25">
      <c r="A157" s="230">
        <v>11</v>
      </c>
      <c r="B157" s="230" t="s">
        <v>172</v>
      </c>
      <c r="C157" s="230" t="s">
        <v>173</v>
      </c>
      <c r="D157" s="10">
        <v>1</v>
      </c>
      <c r="E157" s="5" t="s">
        <v>124</v>
      </c>
      <c r="F157" s="127">
        <f>STUNTING!F138</f>
        <v>88</v>
      </c>
      <c r="G157" s="60">
        <f>H157+I157+J157+K157+L157</f>
        <v>86</v>
      </c>
      <c r="H157" s="149">
        <v>0</v>
      </c>
      <c r="I157" s="149">
        <v>11</v>
      </c>
      <c r="J157" s="149">
        <v>74</v>
      </c>
      <c r="K157" s="149">
        <v>1</v>
      </c>
      <c r="L157" s="149">
        <v>0</v>
      </c>
      <c r="M157" s="6">
        <f>H157+I157</f>
        <v>11</v>
      </c>
      <c r="N157" s="15">
        <f t="shared" si="24"/>
        <v>12.790697674418606</v>
      </c>
    </row>
    <row r="158" spans="1:14" ht="15" customHeight="1" x14ac:dyDescent="0.25">
      <c r="A158" s="230"/>
      <c r="B158" s="230"/>
      <c r="C158" s="230"/>
      <c r="D158" s="10">
        <v>2</v>
      </c>
      <c r="E158" s="5" t="s">
        <v>125</v>
      </c>
      <c r="F158" s="127">
        <f>STUNTING!F139</f>
        <v>20</v>
      </c>
      <c r="G158" s="60">
        <f t="shared" ref="G158:G174" si="33">H158+I158+J158+K158+L158</f>
        <v>19</v>
      </c>
      <c r="H158" s="149">
        <v>2</v>
      </c>
      <c r="I158" s="149">
        <v>3</v>
      </c>
      <c r="J158" s="149">
        <v>14</v>
      </c>
      <c r="K158" s="149">
        <v>0</v>
      </c>
      <c r="L158" s="149">
        <v>0</v>
      </c>
      <c r="M158" s="6">
        <f t="shared" ref="M158:M174" si="34">H158+I158</f>
        <v>5</v>
      </c>
      <c r="N158" s="15">
        <f t="shared" si="24"/>
        <v>26.315789473684209</v>
      </c>
    </row>
    <row r="159" spans="1:14" ht="15" customHeight="1" x14ac:dyDescent="0.25">
      <c r="A159" s="230"/>
      <c r="B159" s="230"/>
      <c r="C159" s="230"/>
      <c r="D159" s="10">
        <v>3</v>
      </c>
      <c r="E159" s="5" t="s">
        <v>126</v>
      </c>
      <c r="F159" s="127">
        <f>STUNTING!F140</f>
        <v>94</v>
      </c>
      <c r="G159" s="60">
        <f t="shared" si="33"/>
        <v>94</v>
      </c>
      <c r="H159" s="149">
        <v>1</v>
      </c>
      <c r="I159" s="149">
        <v>7</v>
      </c>
      <c r="J159" s="149">
        <v>84</v>
      </c>
      <c r="K159" s="149">
        <v>2</v>
      </c>
      <c r="L159" s="149">
        <v>0</v>
      </c>
      <c r="M159" s="6">
        <f t="shared" si="34"/>
        <v>8</v>
      </c>
      <c r="N159" s="15">
        <f t="shared" si="24"/>
        <v>8.5106382978723403</v>
      </c>
    </row>
    <row r="160" spans="1:14" ht="15" customHeight="1" x14ac:dyDescent="0.25">
      <c r="A160" s="230"/>
      <c r="B160" s="230"/>
      <c r="C160" s="230"/>
      <c r="D160" s="10">
        <v>4</v>
      </c>
      <c r="E160" s="5" t="s">
        <v>127</v>
      </c>
      <c r="F160" s="127">
        <f>STUNTING!F141</f>
        <v>47</v>
      </c>
      <c r="G160" s="60">
        <f t="shared" si="33"/>
        <v>47</v>
      </c>
      <c r="H160" s="149">
        <v>1</v>
      </c>
      <c r="I160" s="149">
        <v>5</v>
      </c>
      <c r="J160" s="149">
        <v>40</v>
      </c>
      <c r="K160" s="149">
        <v>1</v>
      </c>
      <c r="L160" s="149">
        <v>0</v>
      </c>
      <c r="M160" s="6">
        <f t="shared" si="34"/>
        <v>6</v>
      </c>
      <c r="N160" s="15">
        <f t="shared" si="24"/>
        <v>12.76595744680851</v>
      </c>
    </row>
    <row r="161" spans="1:14" ht="15" customHeight="1" x14ac:dyDescent="0.25">
      <c r="A161" s="230"/>
      <c r="B161" s="230"/>
      <c r="C161" s="230"/>
      <c r="D161" s="10">
        <v>5</v>
      </c>
      <c r="E161" s="5" t="s">
        <v>128</v>
      </c>
      <c r="F161" s="127">
        <f>STUNTING!F142</f>
        <v>57</v>
      </c>
      <c r="G161" s="60">
        <f t="shared" si="33"/>
        <v>56</v>
      </c>
      <c r="H161" s="149">
        <v>1</v>
      </c>
      <c r="I161" s="149">
        <v>5</v>
      </c>
      <c r="J161" s="149">
        <v>50</v>
      </c>
      <c r="K161" s="149">
        <v>0</v>
      </c>
      <c r="L161" s="149">
        <v>0</v>
      </c>
      <c r="M161" s="6">
        <f t="shared" si="34"/>
        <v>6</v>
      </c>
      <c r="N161" s="15">
        <f t="shared" ref="N161:N191" si="35">M161/G161*100</f>
        <v>10.714285714285714</v>
      </c>
    </row>
    <row r="162" spans="1:14" ht="15" customHeight="1" x14ac:dyDescent="0.25">
      <c r="A162" s="230"/>
      <c r="B162" s="230"/>
      <c r="C162" s="230"/>
      <c r="D162" s="10">
        <v>6</v>
      </c>
      <c r="E162" s="5" t="s">
        <v>129</v>
      </c>
      <c r="F162" s="127">
        <f>STUNTING!F143</f>
        <v>30</v>
      </c>
      <c r="G162" s="60">
        <f t="shared" si="33"/>
        <v>30</v>
      </c>
      <c r="H162" s="149">
        <v>1</v>
      </c>
      <c r="I162" s="149">
        <v>3</v>
      </c>
      <c r="J162" s="149">
        <v>26</v>
      </c>
      <c r="K162" s="149">
        <v>0</v>
      </c>
      <c r="L162" s="149">
        <v>0</v>
      </c>
      <c r="M162" s="6">
        <f t="shared" si="34"/>
        <v>4</v>
      </c>
      <c r="N162" s="15">
        <f t="shared" si="35"/>
        <v>13.333333333333334</v>
      </c>
    </row>
    <row r="163" spans="1:14" ht="15" customHeight="1" x14ac:dyDescent="0.25">
      <c r="A163" s="230"/>
      <c r="B163" s="230"/>
      <c r="C163" s="230"/>
      <c r="D163" s="10">
        <v>7</v>
      </c>
      <c r="E163" s="5" t="s">
        <v>130</v>
      </c>
      <c r="F163" s="127">
        <f>STUNTING!F144</f>
        <v>32</v>
      </c>
      <c r="G163" s="60">
        <f t="shared" si="33"/>
        <v>32</v>
      </c>
      <c r="H163" s="149">
        <v>0</v>
      </c>
      <c r="I163" s="149">
        <v>0</v>
      </c>
      <c r="J163" s="149">
        <v>32</v>
      </c>
      <c r="K163" s="149">
        <v>0</v>
      </c>
      <c r="L163" s="149">
        <v>0</v>
      </c>
      <c r="M163" s="6">
        <f t="shared" si="34"/>
        <v>0</v>
      </c>
      <c r="N163" s="15">
        <f t="shared" si="35"/>
        <v>0</v>
      </c>
    </row>
    <row r="164" spans="1:14" ht="15" customHeight="1" x14ac:dyDescent="0.25">
      <c r="A164" s="230"/>
      <c r="B164" s="230"/>
      <c r="C164" s="230"/>
      <c r="D164" s="10">
        <v>8</v>
      </c>
      <c r="E164" s="5" t="s">
        <v>131</v>
      </c>
      <c r="F164" s="127">
        <f>STUNTING!F145</f>
        <v>20</v>
      </c>
      <c r="G164" s="60">
        <f t="shared" si="33"/>
        <v>20</v>
      </c>
      <c r="H164" s="149">
        <v>0</v>
      </c>
      <c r="I164" s="149">
        <v>2</v>
      </c>
      <c r="J164" s="149">
        <v>18</v>
      </c>
      <c r="K164" s="149">
        <v>0</v>
      </c>
      <c r="L164" s="149">
        <v>0</v>
      </c>
      <c r="M164" s="6">
        <f t="shared" si="34"/>
        <v>2</v>
      </c>
      <c r="N164" s="15">
        <f t="shared" si="35"/>
        <v>10</v>
      </c>
    </row>
    <row r="165" spans="1:14" ht="15" customHeight="1" x14ac:dyDescent="0.25">
      <c r="A165" s="230"/>
      <c r="B165" s="230"/>
      <c r="C165" s="230"/>
      <c r="D165" s="10">
        <v>9</v>
      </c>
      <c r="E165" s="5" t="s">
        <v>132</v>
      </c>
      <c r="F165" s="127">
        <f>STUNTING!F146</f>
        <v>33</v>
      </c>
      <c r="G165" s="60">
        <f t="shared" si="33"/>
        <v>33</v>
      </c>
      <c r="H165" s="149">
        <v>0</v>
      </c>
      <c r="I165" s="149">
        <v>4</v>
      </c>
      <c r="J165" s="149">
        <v>29</v>
      </c>
      <c r="K165" s="149">
        <v>0</v>
      </c>
      <c r="L165" s="149">
        <v>0</v>
      </c>
      <c r="M165" s="6">
        <f t="shared" si="34"/>
        <v>4</v>
      </c>
      <c r="N165" s="15">
        <f t="shared" si="35"/>
        <v>12.121212121212121</v>
      </c>
    </row>
    <row r="166" spans="1:14" ht="15" customHeight="1" x14ac:dyDescent="0.25">
      <c r="A166" s="230"/>
      <c r="B166" s="230"/>
      <c r="C166" s="230"/>
      <c r="D166" s="10">
        <v>10</v>
      </c>
      <c r="E166" s="5" t="s">
        <v>133</v>
      </c>
      <c r="F166" s="127">
        <f>STUNTING!F147</f>
        <v>29</v>
      </c>
      <c r="G166" s="60">
        <f t="shared" si="33"/>
        <v>29</v>
      </c>
      <c r="H166" s="149">
        <v>0</v>
      </c>
      <c r="I166" s="149">
        <v>2</v>
      </c>
      <c r="J166" s="149">
        <v>27</v>
      </c>
      <c r="K166" s="149">
        <v>0</v>
      </c>
      <c r="L166" s="149">
        <v>0</v>
      </c>
      <c r="M166" s="6">
        <f t="shared" si="34"/>
        <v>2</v>
      </c>
      <c r="N166" s="15">
        <f t="shared" si="35"/>
        <v>6.8965517241379306</v>
      </c>
    </row>
    <row r="167" spans="1:14" ht="15" customHeight="1" x14ac:dyDescent="0.25">
      <c r="A167" s="230"/>
      <c r="B167" s="230"/>
      <c r="C167" s="230"/>
      <c r="D167" s="10">
        <v>11</v>
      </c>
      <c r="E167" s="5" t="s">
        <v>134</v>
      </c>
      <c r="F167" s="127">
        <f>STUNTING!F148</f>
        <v>16</v>
      </c>
      <c r="G167" s="60">
        <f t="shared" si="33"/>
        <v>16</v>
      </c>
      <c r="H167" s="149">
        <v>0</v>
      </c>
      <c r="I167" s="149">
        <v>1</v>
      </c>
      <c r="J167" s="149">
        <v>15</v>
      </c>
      <c r="K167" s="149">
        <v>0</v>
      </c>
      <c r="L167" s="149">
        <v>0</v>
      </c>
      <c r="M167" s="6">
        <f t="shared" si="34"/>
        <v>1</v>
      </c>
      <c r="N167" s="15">
        <f t="shared" si="35"/>
        <v>6.25</v>
      </c>
    </row>
    <row r="168" spans="1:14" ht="15" customHeight="1" x14ac:dyDescent="0.25">
      <c r="A168" s="230"/>
      <c r="B168" s="230"/>
      <c r="C168" s="230"/>
      <c r="D168" s="10">
        <v>12</v>
      </c>
      <c r="E168" s="5" t="s">
        <v>135</v>
      </c>
      <c r="F168" s="127">
        <f>STUNTING!F149</f>
        <v>20</v>
      </c>
      <c r="G168" s="60">
        <f t="shared" si="33"/>
        <v>20</v>
      </c>
      <c r="H168" s="149">
        <v>0</v>
      </c>
      <c r="I168" s="149">
        <v>3</v>
      </c>
      <c r="J168" s="149">
        <v>17</v>
      </c>
      <c r="K168" s="149">
        <v>0</v>
      </c>
      <c r="L168" s="149">
        <v>0</v>
      </c>
      <c r="M168" s="6">
        <f t="shared" si="34"/>
        <v>3</v>
      </c>
      <c r="N168" s="15">
        <f t="shared" si="35"/>
        <v>15</v>
      </c>
    </row>
    <row r="169" spans="1:14" ht="15" customHeight="1" x14ac:dyDescent="0.25">
      <c r="A169" s="230"/>
      <c r="B169" s="230"/>
      <c r="C169" s="230"/>
      <c r="D169" s="10">
        <v>13</v>
      </c>
      <c r="E169" s="5" t="s">
        <v>136</v>
      </c>
      <c r="F169" s="127">
        <f>STUNTING!F150</f>
        <v>19</v>
      </c>
      <c r="G169" s="60">
        <f t="shared" si="33"/>
        <v>19</v>
      </c>
      <c r="H169" s="149">
        <v>0</v>
      </c>
      <c r="I169" s="149">
        <v>3</v>
      </c>
      <c r="J169" s="149">
        <v>14</v>
      </c>
      <c r="K169" s="149">
        <v>2</v>
      </c>
      <c r="L169" s="149">
        <v>0</v>
      </c>
      <c r="M169" s="6">
        <f t="shared" si="34"/>
        <v>3</v>
      </c>
      <c r="N169" s="15">
        <f t="shared" si="35"/>
        <v>15.789473684210526</v>
      </c>
    </row>
    <row r="170" spans="1:14" ht="15" customHeight="1" x14ac:dyDescent="0.25">
      <c r="A170" s="230"/>
      <c r="B170" s="230"/>
      <c r="C170" s="230"/>
      <c r="D170" s="10">
        <v>14</v>
      </c>
      <c r="E170" s="5" t="s">
        <v>137</v>
      </c>
      <c r="F170" s="127">
        <f>STUNTING!F151</f>
        <v>19</v>
      </c>
      <c r="G170" s="60">
        <f t="shared" si="33"/>
        <v>18</v>
      </c>
      <c r="H170" s="149">
        <v>0</v>
      </c>
      <c r="I170" s="149">
        <v>0</v>
      </c>
      <c r="J170" s="149">
        <v>17</v>
      </c>
      <c r="K170" s="149">
        <v>0</v>
      </c>
      <c r="L170" s="149">
        <v>1</v>
      </c>
      <c r="M170" s="6">
        <f t="shared" si="34"/>
        <v>0</v>
      </c>
      <c r="N170" s="15">
        <f t="shared" si="35"/>
        <v>0</v>
      </c>
    </row>
    <row r="171" spans="1:14" ht="15" customHeight="1" x14ac:dyDescent="0.25">
      <c r="A171" s="230"/>
      <c r="B171" s="230"/>
      <c r="C171" s="230"/>
      <c r="D171" s="10">
        <v>15</v>
      </c>
      <c r="E171" s="5" t="s">
        <v>138</v>
      </c>
      <c r="F171" s="127">
        <f>STUNTING!F152</f>
        <v>36</v>
      </c>
      <c r="G171" s="60">
        <f t="shared" si="33"/>
        <v>36</v>
      </c>
      <c r="H171" s="149">
        <v>1</v>
      </c>
      <c r="I171" s="149">
        <v>5</v>
      </c>
      <c r="J171" s="149">
        <v>30</v>
      </c>
      <c r="K171" s="149">
        <v>0</v>
      </c>
      <c r="L171" s="149">
        <v>0</v>
      </c>
      <c r="M171" s="6">
        <f t="shared" si="34"/>
        <v>6</v>
      </c>
      <c r="N171" s="15">
        <f t="shared" si="35"/>
        <v>16.666666666666664</v>
      </c>
    </row>
    <row r="172" spans="1:14" ht="15" customHeight="1" x14ac:dyDescent="0.25">
      <c r="A172" s="230"/>
      <c r="B172" s="230"/>
      <c r="C172" s="230"/>
      <c r="D172" s="10">
        <v>16</v>
      </c>
      <c r="E172" s="5" t="s">
        <v>139</v>
      </c>
      <c r="F172" s="127">
        <f>STUNTING!F153</f>
        <v>22</v>
      </c>
      <c r="G172" s="60">
        <f t="shared" si="33"/>
        <v>22</v>
      </c>
      <c r="H172" s="149">
        <v>0</v>
      </c>
      <c r="I172" s="149">
        <v>2</v>
      </c>
      <c r="J172" s="149">
        <v>19</v>
      </c>
      <c r="K172" s="149">
        <v>1</v>
      </c>
      <c r="L172" s="149">
        <v>0</v>
      </c>
      <c r="M172" s="6">
        <f t="shared" si="34"/>
        <v>2</v>
      </c>
      <c r="N172" s="15">
        <f t="shared" si="35"/>
        <v>9.0909090909090917</v>
      </c>
    </row>
    <row r="173" spans="1:14" ht="15" customHeight="1" x14ac:dyDescent="0.25">
      <c r="A173" s="230"/>
      <c r="B173" s="230"/>
      <c r="C173" s="230"/>
      <c r="D173" s="10">
        <v>17</v>
      </c>
      <c r="E173" s="5" t="s">
        <v>140</v>
      </c>
      <c r="F173" s="127">
        <f>STUNTING!F154</f>
        <v>12</v>
      </c>
      <c r="G173" s="60">
        <f t="shared" si="33"/>
        <v>12</v>
      </c>
      <c r="H173" s="149">
        <v>0</v>
      </c>
      <c r="I173" s="149">
        <v>1</v>
      </c>
      <c r="J173" s="149">
        <v>10</v>
      </c>
      <c r="K173" s="149">
        <v>1</v>
      </c>
      <c r="L173" s="149">
        <v>0</v>
      </c>
      <c r="M173" s="6">
        <f t="shared" si="34"/>
        <v>1</v>
      </c>
      <c r="N173" s="15">
        <f t="shared" si="35"/>
        <v>8.3333333333333321</v>
      </c>
    </row>
    <row r="174" spans="1:14" ht="15" customHeight="1" x14ac:dyDescent="0.25">
      <c r="A174" s="230"/>
      <c r="B174" s="230"/>
      <c r="C174" s="230"/>
      <c r="D174" s="10">
        <v>18</v>
      </c>
      <c r="E174" s="5" t="s">
        <v>141</v>
      </c>
      <c r="F174" s="127">
        <f>STUNTING!F155</f>
        <v>17</v>
      </c>
      <c r="G174" s="60">
        <f t="shared" si="33"/>
        <v>17</v>
      </c>
      <c r="H174" s="149">
        <v>0</v>
      </c>
      <c r="I174" s="149">
        <v>1</v>
      </c>
      <c r="J174" s="149">
        <v>16</v>
      </c>
      <c r="K174" s="149">
        <v>0</v>
      </c>
      <c r="L174" s="149">
        <v>0</v>
      </c>
      <c r="M174" s="6">
        <f t="shared" si="34"/>
        <v>1</v>
      </c>
      <c r="N174" s="15">
        <f t="shared" si="35"/>
        <v>5.8823529411764701</v>
      </c>
    </row>
    <row r="175" spans="1:14" ht="15" customHeight="1" x14ac:dyDescent="0.25">
      <c r="A175" s="269" t="s">
        <v>163</v>
      </c>
      <c r="B175" s="269"/>
      <c r="C175" s="269"/>
      <c r="D175" s="269"/>
      <c r="E175" s="269"/>
      <c r="F175" s="92">
        <f t="shared" ref="F175" si="36">SUM(F157:F174)</f>
        <v>611</v>
      </c>
      <c r="G175" s="32">
        <f>SUM(G157:G174)</f>
        <v>606</v>
      </c>
      <c r="H175" s="32">
        <f t="shared" ref="H175:K175" si="37">SUM(H157:H174)</f>
        <v>7</v>
      </c>
      <c r="I175" s="32">
        <f t="shared" si="37"/>
        <v>58</v>
      </c>
      <c r="J175" s="32">
        <f t="shared" si="37"/>
        <v>532</v>
      </c>
      <c r="K175" s="32">
        <f t="shared" si="37"/>
        <v>8</v>
      </c>
      <c r="L175" s="165">
        <f>SUM(L157:L174)</f>
        <v>1</v>
      </c>
      <c r="M175" s="92">
        <f t="shared" ref="M175:M189" si="38">H175+I175</f>
        <v>65</v>
      </c>
      <c r="N175" s="93">
        <f t="shared" si="35"/>
        <v>10.726072607260726</v>
      </c>
    </row>
    <row r="176" spans="1:14" ht="15" customHeight="1" x14ac:dyDescent="0.25">
      <c r="A176" s="229">
        <v>12</v>
      </c>
      <c r="B176" s="230" t="s">
        <v>174</v>
      </c>
      <c r="C176" s="230" t="s">
        <v>175</v>
      </c>
      <c r="D176" s="10">
        <v>1</v>
      </c>
      <c r="E176" s="5" t="s">
        <v>142</v>
      </c>
      <c r="F176" s="123">
        <f>STUNTING!F157</f>
        <v>79</v>
      </c>
      <c r="G176" s="60">
        <f>H176+I176+J176+K176+L176</f>
        <v>73</v>
      </c>
      <c r="H176" s="149">
        <v>4</v>
      </c>
      <c r="I176" s="149">
        <v>10</v>
      </c>
      <c r="J176" s="149">
        <v>57</v>
      </c>
      <c r="K176" s="149">
        <v>2</v>
      </c>
      <c r="L176" s="149">
        <v>0</v>
      </c>
      <c r="M176" s="6">
        <f t="shared" si="38"/>
        <v>14</v>
      </c>
      <c r="N176" s="15">
        <f t="shared" si="35"/>
        <v>19.17808219178082</v>
      </c>
    </row>
    <row r="177" spans="1:14" ht="15" customHeight="1" x14ac:dyDescent="0.25">
      <c r="A177" s="229"/>
      <c r="B177" s="230"/>
      <c r="C177" s="230"/>
      <c r="D177" s="10">
        <v>2</v>
      </c>
      <c r="E177" s="5" t="s">
        <v>143</v>
      </c>
      <c r="F177" s="123">
        <f>STUNTING!F158</f>
        <v>54</v>
      </c>
      <c r="G177" s="60">
        <f t="shared" ref="G177:G191" si="39">H177+I177+J177+K177+L177</f>
        <v>54</v>
      </c>
      <c r="H177" s="149">
        <v>1</v>
      </c>
      <c r="I177" s="149">
        <v>11</v>
      </c>
      <c r="J177" s="149">
        <v>42</v>
      </c>
      <c r="K177" s="149">
        <v>0</v>
      </c>
      <c r="L177" s="149">
        <v>0</v>
      </c>
      <c r="M177" s="6">
        <f t="shared" si="38"/>
        <v>12</v>
      </c>
      <c r="N177" s="15">
        <f t="shared" si="35"/>
        <v>22.222222222222221</v>
      </c>
    </row>
    <row r="178" spans="1:14" ht="15" customHeight="1" x14ac:dyDescent="0.25">
      <c r="A178" s="229"/>
      <c r="B178" s="230"/>
      <c r="C178" s="230"/>
      <c r="D178" s="10">
        <v>3</v>
      </c>
      <c r="E178" s="5" t="s">
        <v>144</v>
      </c>
      <c r="F178" s="123">
        <f>STUNTING!F159</f>
        <v>51</v>
      </c>
      <c r="G178" s="60">
        <f t="shared" si="39"/>
        <v>45</v>
      </c>
      <c r="H178" s="149">
        <v>0</v>
      </c>
      <c r="I178" s="149">
        <v>11</v>
      </c>
      <c r="J178" s="149">
        <v>34</v>
      </c>
      <c r="K178" s="149">
        <v>0</v>
      </c>
      <c r="L178" s="149">
        <v>0</v>
      </c>
      <c r="M178" s="6">
        <f t="shared" si="38"/>
        <v>11</v>
      </c>
      <c r="N178" s="15">
        <f t="shared" si="35"/>
        <v>24.444444444444443</v>
      </c>
    </row>
    <row r="179" spans="1:14" ht="15" customHeight="1" x14ac:dyDescent="0.25">
      <c r="A179" s="229"/>
      <c r="B179" s="230"/>
      <c r="C179" s="230"/>
      <c r="D179" s="10">
        <v>4</v>
      </c>
      <c r="E179" s="5" t="s">
        <v>145</v>
      </c>
      <c r="F179" s="123">
        <f>STUNTING!F160</f>
        <v>38</v>
      </c>
      <c r="G179" s="60">
        <f t="shared" si="39"/>
        <v>36</v>
      </c>
      <c r="H179" s="149">
        <v>1</v>
      </c>
      <c r="I179" s="149">
        <v>6</v>
      </c>
      <c r="J179" s="149">
        <v>28</v>
      </c>
      <c r="K179" s="149">
        <v>1</v>
      </c>
      <c r="L179" s="149">
        <v>0</v>
      </c>
      <c r="M179" s="6">
        <f t="shared" si="38"/>
        <v>7</v>
      </c>
      <c r="N179" s="15">
        <f t="shared" si="35"/>
        <v>19.444444444444446</v>
      </c>
    </row>
    <row r="180" spans="1:14" ht="15" customHeight="1" x14ac:dyDescent="0.25">
      <c r="A180" s="229"/>
      <c r="B180" s="230"/>
      <c r="C180" s="230"/>
      <c r="D180" s="10">
        <v>5</v>
      </c>
      <c r="E180" s="5" t="s">
        <v>146</v>
      </c>
      <c r="F180" s="123">
        <f>STUNTING!F161</f>
        <v>11</v>
      </c>
      <c r="G180" s="60">
        <f t="shared" si="39"/>
        <v>11</v>
      </c>
      <c r="H180" s="149">
        <v>0</v>
      </c>
      <c r="I180" s="149">
        <v>1</v>
      </c>
      <c r="J180" s="149">
        <v>10</v>
      </c>
      <c r="K180" s="149">
        <v>0</v>
      </c>
      <c r="L180" s="149">
        <v>0</v>
      </c>
      <c r="M180" s="6">
        <f t="shared" si="38"/>
        <v>1</v>
      </c>
      <c r="N180" s="15">
        <f t="shared" si="35"/>
        <v>9.0909090909090917</v>
      </c>
    </row>
    <row r="181" spans="1:14" ht="15" customHeight="1" x14ac:dyDescent="0.25">
      <c r="A181" s="229"/>
      <c r="B181" s="230"/>
      <c r="C181" s="230"/>
      <c r="D181" s="10">
        <v>6</v>
      </c>
      <c r="E181" s="5" t="s">
        <v>147</v>
      </c>
      <c r="F181" s="123">
        <f>STUNTING!F162</f>
        <v>25</v>
      </c>
      <c r="G181" s="60">
        <f t="shared" si="39"/>
        <v>23</v>
      </c>
      <c r="H181" s="149">
        <v>1</v>
      </c>
      <c r="I181" s="149">
        <v>4</v>
      </c>
      <c r="J181" s="149">
        <v>18</v>
      </c>
      <c r="K181" s="149">
        <v>0</v>
      </c>
      <c r="L181" s="149">
        <v>0</v>
      </c>
      <c r="M181" s="6">
        <f t="shared" si="38"/>
        <v>5</v>
      </c>
      <c r="N181" s="15">
        <f t="shared" si="35"/>
        <v>21.739130434782609</v>
      </c>
    </row>
    <row r="182" spans="1:14" ht="15" customHeight="1" x14ac:dyDescent="0.25">
      <c r="A182" s="229"/>
      <c r="B182" s="230"/>
      <c r="C182" s="230"/>
      <c r="D182" s="10">
        <v>7</v>
      </c>
      <c r="E182" s="5" t="s">
        <v>148</v>
      </c>
      <c r="F182" s="123">
        <f>STUNTING!F163</f>
        <v>59</v>
      </c>
      <c r="G182" s="60">
        <f t="shared" si="39"/>
        <v>58</v>
      </c>
      <c r="H182" s="149">
        <v>0</v>
      </c>
      <c r="I182" s="149">
        <v>6</v>
      </c>
      <c r="J182" s="149">
        <v>52</v>
      </c>
      <c r="K182" s="149">
        <v>0</v>
      </c>
      <c r="L182" s="149">
        <v>0</v>
      </c>
      <c r="M182" s="6">
        <f t="shared" si="38"/>
        <v>6</v>
      </c>
      <c r="N182" s="15">
        <f t="shared" si="35"/>
        <v>10.344827586206897</v>
      </c>
    </row>
    <row r="183" spans="1:14" ht="15" customHeight="1" x14ac:dyDescent="0.25">
      <c r="A183" s="229"/>
      <c r="B183" s="230"/>
      <c r="C183" s="230"/>
      <c r="D183" s="10">
        <v>8</v>
      </c>
      <c r="E183" s="5" t="s">
        <v>149</v>
      </c>
      <c r="F183" s="123">
        <f>STUNTING!F164</f>
        <v>28</v>
      </c>
      <c r="G183" s="60">
        <f t="shared" si="39"/>
        <v>28</v>
      </c>
      <c r="H183" s="149">
        <v>1</v>
      </c>
      <c r="I183" s="149">
        <v>5</v>
      </c>
      <c r="J183" s="149">
        <v>22</v>
      </c>
      <c r="K183" s="149">
        <v>0</v>
      </c>
      <c r="L183" s="149">
        <v>0</v>
      </c>
      <c r="M183" s="6">
        <f t="shared" si="38"/>
        <v>6</v>
      </c>
      <c r="N183" s="15">
        <f t="shared" si="35"/>
        <v>21.428571428571427</v>
      </c>
    </row>
    <row r="184" spans="1:14" ht="15" customHeight="1" x14ac:dyDescent="0.25">
      <c r="A184" s="229"/>
      <c r="B184" s="230"/>
      <c r="C184" s="230"/>
      <c r="D184" s="10">
        <v>9</v>
      </c>
      <c r="E184" s="5" t="s">
        <v>150</v>
      </c>
      <c r="F184" s="123">
        <f>STUNTING!F165</f>
        <v>20</v>
      </c>
      <c r="G184" s="60">
        <f t="shared" si="39"/>
        <v>20</v>
      </c>
      <c r="H184" s="149">
        <v>0</v>
      </c>
      <c r="I184" s="149">
        <v>5</v>
      </c>
      <c r="J184" s="149">
        <v>15</v>
      </c>
      <c r="K184" s="149">
        <v>0</v>
      </c>
      <c r="L184" s="149">
        <v>0</v>
      </c>
      <c r="M184" s="6">
        <f t="shared" si="38"/>
        <v>5</v>
      </c>
      <c r="N184" s="15">
        <f>M184/G184*100</f>
        <v>25</v>
      </c>
    </row>
    <row r="185" spans="1:14" ht="15" customHeight="1" x14ac:dyDescent="0.25">
      <c r="A185" s="229"/>
      <c r="B185" s="230"/>
      <c r="C185" s="230"/>
      <c r="D185" s="10">
        <v>10</v>
      </c>
      <c r="E185" s="5" t="s">
        <v>151</v>
      </c>
      <c r="F185" s="123">
        <f>STUNTING!F166</f>
        <v>40</v>
      </c>
      <c r="G185" s="60">
        <f t="shared" si="39"/>
        <v>35</v>
      </c>
      <c r="H185" s="149">
        <v>1</v>
      </c>
      <c r="I185" s="149">
        <v>6</v>
      </c>
      <c r="J185" s="149">
        <v>28</v>
      </c>
      <c r="K185" s="149">
        <v>0</v>
      </c>
      <c r="L185" s="149">
        <v>0</v>
      </c>
      <c r="M185" s="6">
        <f t="shared" si="38"/>
        <v>7</v>
      </c>
      <c r="N185" s="15">
        <f t="shared" si="35"/>
        <v>20</v>
      </c>
    </row>
    <row r="186" spans="1:14" ht="15" customHeight="1" x14ac:dyDescent="0.25">
      <c r="A186" s="229"/>
      <c r="B186" s="230"/>
      <c r="C186" s="230"/>
      <c r="D186" s="10">
        <v>11</v>
      </c>
      <c r="E186" s="5" t="s">
        <v>152</v>
      </c>
      <c r="F186" s="123">
        <f>STUNTING!F167</f>
        <v>31</v>
      </c>
      <c r="G186" s="60">
        <f t="shared" si="39"/>
        <v>29</v>
      </c>
      <c r="H186" s="149">
        <v>0</v>
      </c>
      <c r="I186" s="149">
        <v>0</v>
      </c>
      <c r="J186" s="149">
        <v>28</v>
      </c>
      <c r="K186" s="149">
        <v>1</v>
      </c>
      <c r="L186" s="149">
        <v>0</v>
      </c>
      <c r="M186" s="6">
        <f t="shared" si="38"/>
        <v>0</v>
      </c>
      <c r="N186" s="15">
        <f t="shared" si="35"/>
        <v>0</v>
      </c>
    </row>
    <row r="187" spans="1:14" ht="15" customHeight="1" x14ac:dyDescent="0.25">
      <c r="A187" s="229"/>
      <c r="B187" s="230"/>
      <c r="C187" s="230"/>
      <c r="D187" s="10">
        <v>12</v>
      </c>
      <c r="E187" s="5" t="s">
        <v>153</v>
      </c>
      <c r="F187" s="123">
        <f>STUNTING!F168</f>
        <v>55</v>
      </c>
      <c r="G187" s="60">
        <f t="shared" si="39"/>
        <v>50</v>
      </c>
      <c r="H187" s="149">
        <v>1</v>
      </c>
      <c r="I187" s="149">
        <v>7</v>
      </c>
      <c r="J187" s="149">
        <v>42</v>
      </c>
      <c r="K187" s="149">
        <v>0</v>
      </c>
      <c r="L187" s="149">
        <v>0</v>
      </c>
      <c r="M187" s="6">
        <f t="shared" si="38"/>
        <v>8</v>
      </c>
      <c r="N187" s="15">
        <f t="shared" si="35"/>
        <v>16</v>
      </c>
    </row>
    <row r="188" spans="1:14" ht="15" customHeight="1" x14ac:dyDescent="0.25">
      <c r="A188" s="229"/>
      <c r="B188" s="230"/>
      <c r="C188" s="230"/>
      <c r="D188" s="10">
        <v>13</v>
      </c>
      <c r="E188" s="5" t="s">
        <v>154</v>
      </c>
      <c r="F188" s="123">
        <f>STUNTING!F169</f>
        <v>77</v>
      </c>
      <c r="G188" s="60">
        <f t="shared" si="39"/>
        <v>65</v>
      </c>
      <c r="H188" s="149">
        <v>2</v>
      </c>
      <c r="I188" s="149">
        <v>13</v>
      </c>
      <c r="J188" s="149">
        <v>46</v>
      </c>
      <c r="K188" s="149">
        <v>2</v>
      </c>
      <c r="L188" s="149">
        <v>2</v>
      </c>
      <c r="M188" s="6">
        <f t="shared" si="38"/>
        <v>15</v>
      </c>
      <c r="N188" s="15">
        <f t="shared" si="35"/>
        <v>23.076923076923077</v>
      </c>
    </row>
    <row r="189" spans="1:14" ht="15" customHeight="1" x14ac:dyDescent="0.25">
      <c r="A189" s="229"/>
      <c r="B189" s="230"/>
      <c r="C189" s="230"/>
      <c r="D189" s="10">
        <v>14</v>
      </c>
      <c r="E189" s="5" t="s">
        <v>155</v>
      </c>
      <c r="F189" s="123">
        <f>STUNTING!F170</f>
        <v>16</v>
      </c>
      <c r="G189" s="60">
        <f t="shared" si="39"/>
        <v>16</v>
      </c>
      <c r="H189" s="149">
        <v>0</v>
      </c>
      <c r="I189" s="149">
        <v>4</v>
      </c>
      <c r="J189" s="149">
        <v>12</v>
      </c>
      <c r="K189" s="149">
        <v>0</v>
      </c>
      <c r="L189" s="149">
        <v>0</v>
      </c>
      <c r="M189" s="6">
        <f t="shared" si="38"/>
        <v>4</v>
      </c>
      <c r="N189" s="15">
        <f t="shared" si="35"/>
        <v>25</v>
      </c>
    </row>
    <row r="190" spans="1:14" ht="15" customHeight="1" x14ac:dyDescent="0.25">
      <c r="A190" s="229"/>
      <c r="B190" s="230"/>
      <c r="C190" s="230"/>
      <c r="D190" s="10">
        <v>15</v>
      </c>
      <c r="E190" s="5" t="s">
        <v>156</v>
      </c>
      <c r="F190" s="123">
        <f>STUNTING!F171</f>
        <v>27</v>
      </c>
      <c r="G190" s="60">
        <f t="shared" si="39"/>
        <v>25</v>
      </c>
      <c r="H190" s="149">
        <v>0</v>
      </c>
      <c r="I190" s="149">
        <v>3</v>
      </c>
      <c r="J190" s="149">
        <v>22</v>
      </c>
      <c r="K190" s="149">
        <v>0</v>
      </c>
      <c r="L190" s="149">
        <v>0</v>
      </c>
      <c r="M190" s="6">
        <f>H190+I190</f>
        <v>3</v>
      </c>
      <c r="N190" s="15">
        <f t="shared" si="35"/>
        <v>12</v>
      </c>
    </row>
    <row r="191" spans="1:14" ht="15" customHeight="1" x14ac:dyDescent="0.25">
      <c r="A191" s="229"/>
      <c r="B191" s="230"/>
      <c r="C191" s="230"/>
      <c r="D191" s="10">
        <v>16</v>
      </c>
      <c r="E191" s="5" t="s">
        <v>157</v>
      </c>
      <c r="F191" s="123">
        <f>STUNTING!F172</f>
        <v>27</v>
      </c>
      <c r="G191" s="60">
        <f t="shared" si="39"/>
        <v>26</v>
      </c>
      <c r="H191" s="149">
        <v>1</v>
      </c>
      <c r="I191" s="149">
        <v>2</v>
      </c>
      <c r="J191" s="149">
        <v>23</v>
      </c>
      <c r="K191" s="149">
        <v>0</v>
      </c>
      <c r="L191" s="149">
        <v>0</v>
      </c>
      <c r="M191" s="6">
        <f>H191+I191</f>
        <v>3</v>
      </c>
      <c r="N191" s="15">
        <f t="shared" si="35"/>
        <v>11.538461538461538</v>
      </c>
    </row>
    <row r="192" spans="1:14" ht="15" customHeight="1" x14ac:dyDescent="0.25">
      <c r="A192" s="229"/>
      <c r="B192" s="230"/>
      <c r="C192" s="230"/>
      <c r="D192" s="10">
        <v>17</v>
      </c>
      <c r="E192" s="5" t="s">
        <v>158</v>
      </c>
      <c r="F192" s="123">
        <f>STUNTING!F173</f>
        <v>24</v>
      </c>
      <c r="G192" s="60">
        <f>H192+I192+J192+K192+L192</f>
        <v>23</v>
      </c>
      <c r="H192" s="149">
        <v>0</v>
      </c>
      <c r="I192" s="149">
        <v>6</v>
      </c>
      <c r="J192" s="149">
        <v>17</v>
      </c>
      <c r="K192" s="149">
        <v>0</v>
      </c>
      <c r="L192" s="149">
        <v>0</v>
      </c>
      <c r="M192" s="6">
        <f>H192+I192</f>
        <v>6</v>
      </c>
      <c r="N192" s="15">
        <f>M192/G192*100</f>
        <v>26.086956521739129</v>
      </c>
    </row>
    <row r="193" spans="1:14" ht="15" customHeight="1" x14ac:dyDescent="0.25">
      <c r="A193" s="269" t="s">
        <v>163</v>
      </c>
      <c r="B193" s="269"/>
      <c r="C193" s="269"/>
      <c r="D193" s="269"/>
      <c r="E193" s="269"/>
      <c r="F193" s="92">
        <f>SUM(F176:F192)</f>
        <v>662</v>
      </c>
      <c r="G193" s="32">
        <f>SUM(G176:G192)</f>
        <v>617</v>
      </c>
      <c r="H193" s="32">
        <f t="shared" ref="H193:K193" si="40">SUM(H176:H192)</f>
        <v>13</v>
      </c>
      <c r="I193" s="32">
        <f t="shared" si="40"/>
        <v>100</v>
      </c>
      <c r="J193" s="32">
        <f t="shared" si="40"/>
        <v>496</v>
      </c>
      <c r="K193" s="32">
        <f t="shared" si="40"/>
        <v>6</v>
      </c>
      <c r="L193" s="165">
        <f>SUM(L176:L192)</f>
        <v>2</v>
      </c>
      <c r="M193" s="92">
        <f>H193+I193</f>
        <v>113</v>
      </c>
      <c r="N193" s="93">
        <f>M193/G193*100</f>
        <v>18.314424635332252</v>
      </c>
    </row>
    <row r="194" spans="1:14" ht="15" customHeight="1" x14ac:dyDescent="0.25">
      <c r="A194" s="243" t="s">
        <v>176</v>
      </c>
      <c r="B194" s="243"/>
      <c r="C194" s="243"/>
      <c r="D194" s="243"/>
      <c r="E194" s="243"/>
      <c r="F194" s="88">
        <f t="shared" ref="F194:K194" si="41">F19+F30+F44+F55+F64+F76+F103+F113+F129+F145+F175+F196+F193</f>
        <v>7908</v>
      </c>
      <c r="G194" s="88">
        <f t="shared" si="41"/>
        <v>7546</v>
      </c>
      <c r="H194" s="88">
        <f t="shared" si="41"/>
        <v>119</v>
      </c>
      <c r="I194" s="88">
        <f t="shared" si="41"/>
        <v>1113</v>
      </c>
      <c r="J194" s="88">
        <f t="shared" si="41"/>
        <v>6214</v>
      </c>
      <c r="K194" s="88">
        <f t="shared" si="41"/>
        <v>77</v>
      </c>
      <c r="L194" s="88">
        <f>L19+L30+L44+L55+L64+L76+L103+L113+L129+L145+L175+L196+L193</f>
        <v>23</v>
      </c>
      <c r="M194" s="56">
        <f>M19+M30+M44+M55+M64+M76+M103+M113+M129+M145+M175+M193</f>
        <v>1232</v>
      </c>
      <c r="N194" s="89">
        <f>M194/G194*100</f>
        <v>16.326530612244898</v>
      </c>
    </row>
    <row r="195" spans="1:14" ht="15" customHeight="1" thickBot="1" x14ac:dyDescent="0.3">
      <c r="H195" s="81"/>
      <c r="I195" s="81"/>
      <c r="J195" s="81"/>
      <c r="K195" s="81"/>
      <c r="L195" s="168"/>
      <c r="M195" s="82"/>
    </row>
    <row r="200" spans="1:14" x14ac:dyDescent="0.25">
      <c r="I200" s="224" t="str">
        <f>STUNTING!G177</f>
        <v>Lewoleba,30 September 2025</v>
      </c>
      <c r="J200" s="224"/>
      <c r="K200" s="224"/>
      <c r="L200" s="224"/>
      <c r="M200" s="224"/>
      <c r="N200" s="224"/>
    </row>
    <row r="201" spans="1:14" x14ac:dyDescent="0.25">
      <c r="I201" s="224" t="s">
        <v>252</v>
      </c>
      <c r="J201" s="224"/>
      <c r="K201" s="224"/>
      <c r="L201" s="224"/>
      <c r="M201" s="224"/>
      <c r="N201" s="224"/>
    </row>
    <row r="202" spans="1:14" x14ac:dyDescent="0.25">
      <c r="I202" s="224" t="s">
        <v>222</v>
      </c>
      <c r="J202" s="224"/>
      <c r="K202" s="224"/>
      <c r="L202" s="224"/>
      <c r="M202" s="224"/>
      <c r="N202" s="224"/>
    </row>
    <row r="203" spans="1:14" x14ac:dyDescent="0.25">
      <c r="I203"/>
      <c r="J203" s="30"/>
      <c r="K203" s="30"/>
      <c r="L203" s="30"/>
      <c r="M203" s="30"/>
      <c r="N203" s="30"/>
    </row>
    <row r="204" spans="1:14" x14ac:dyDescent="0.25">
      <c r="I204"/>
      <c r="J204" s="30"/>
      <c r="K204" s="30"/>
      <c r="L204" s="30"/>
      <c r="M204" s="30"/>
      <c r="N204" s="30"/>
    </row>
    <row r="205" spans="1:14" x14ac:dyDescent="0.25">
      <c r="I205"/>
      <c r="J205" s="30"/>
      <c r="K205" s="30"/>
      <c r="L205" s="30"/>
      <c r="M205" s="30"/>
      <c r="N205" s="30"/>
    </row>
    <row r="206" spans="1:14" x14ac:dyDescent="0.25">
      <c r="I206" s="224" t="str">
        <f>STUNTING!G183</f>
        <v>dr.Goerillya A. Huar Noning</v>
      </c>
      <c r="J206" s="224"/>
      <c r="K206" s="224"/>
      <c r="L206" s="224"/>
      <c r="M206" s="224"/>
      <c r="N206" s="224"/>
    </row>
    <row r="207" spans="1:14" x14ac:dyDescent="0.25">
      <c r="I207" s="224" t="str">
        <f>STUNTING!G184</f>
        <v xml:space="preserve">Pembina Tk .I </v>
      </c>
      <c r="J207" s="224"/>
      <c r="K207" s="224"/>
      <c r="L207" s="224"/>
      <c r="M207" s="224"/>
      <c r="N207" s="224"/>
    </row>
    <row r="208" spans="1:14" x14ac:dyDescent="0.25">
      <c r="I208" s="224" t="str">
        <f>STUNTING!G185</f>
        <v>NIP.19741114 200604 1 008</v>
      </c>
      <c r="J208" s="224"/>
      <c r="K208" s="224"/>
      <c r="L208" s="224"/>
      <c r="M208" s="224"/>
      <c r="N208" s="224"/>
    </row>
    <row r="211" spans="7:7" x14ac:dyDescent="0.25">
      <c r="G211" s="17" t="s">
        <v>198</v>
      </c>
    </row>
    <row r="216" spans="7:7" x14ac:dyDescent="0.25">
      <c r="G216" s="187"/>
    </row>
  </sheetData>
  <mergeCells count="90">
    <mergeCell ref="A31:E31"/>
    <mergeCell ref="B9:B30"/>
    <mergeCell ref="A56:E56"/>
    <mergeCell ref="B32:B55"/>
    <mergeCell ref="A57:A63"/>
    <mergeCell ref="C57:C63"/>
    <mergeCell ref="A20:A30"/>
    <mergeCell ref="A45:A55"/>
    <mergeCell ref="A1:N1"/>
    <mergeCell ref="A2:N2"/>
    <mergeCell ref="A3:N3"/>
    <mergeCell ref="A4:N4"/>
    <mergeCell ref="A6:A7"/>
    <mergeCell ref="B6:B7"/>
    <mergeCell ref="C6:C7"/>
    <mergeCell ref="G6:G7"/>
    <mergeCell ref="M6:M7"/>
    <mergeCell ref="F6:F7"/>
    <mergeCell ref="D6:E7"/>
    <mergeCell ref="N6:N7"/>
    <mergeCell ref="H6:L6"/>
    <mergeCell ref="A103:E103"/>
    <mergeCell ref="D8:E8"/>
    <mergeCell ref="A86:A102"/>
    <mergeCell ref="B86:B102"/>
    <mergeCell ref="C86:C102"/>
    <mergeCell ref="C9:C18"/>
    <mergeCell ref="A9:A18"/>
    <mergeCell ref="C20:C29"/>
    <mergeCell ref="C32:C43"/>
    <mergeCell ref="A32:A43"/>
    <mergeCell ref="C45:C54"/>
    <mergeCell ref="A65:A75"/>
    <mergeCell ref="C65:C75"/>
    <mergeCell ref="A77:E77"/>
    <mergeCell ref="B57:B76"/>
    <mergeCell ref="A79:N79"/>
    <mergeCell ref="A194:E194"/>
    <mergeCell ref="A193:E193"/>
    <mergeCell ref="A176:A192"/>
    <mergeCell ref="B176:B192"/>
    <mergeCell ref="C176:C192"/>
    <mergeCell ref="A175:E175"/>
    <mergeCell ref="A157:A174"/>
    <mergeCell ref="B157:B174"/>
    <mergeCell ref="C157:C174"/>
    <mergeCell ref="A145:E145"/>
    <mergeCell ref="A154:A155"/>
    <mergeCell ref="B154:B155"/>
    <mergeCell ref="C154:C155"/>
    <mergeCell ref="D154:E155"/>
    <mergeCell ref="D156:E156"/>
    <mergeCell ref="A80:N80"/>
    <mergeCell ref="A81:N81"/>
    <mergeCell ref="A83:A84"/>
    <mergeCell ref="B83:B84"/>
    <mergeCell ref="C83:C84"/>
    <mergeCell ref="D83:E84"/>
    <mergeCell ref="F83:F84"/>
    <mergeCell ref="G83:G84"/>
    <mergeCell ref="M83:M84"/>
    <mergeCell ref="N83:N84"/>
    <mergeCell ref="H83:L83"/>
    <mergeCell ref="D85:E85"/>
    <mergeCell ref="A149:N149"/>
    <mergeCell ref="A150:N150"/>
    <mergeCell ref="A151:N151"/>
    <mergeCell ref="A152:N152"/>
    <mergeCell ref="C130:C144"/>
    <mergeCell ref="A129:E129"/>
    <mergeCell ref="A114:A128"/>
    <mergeCell ref="B114:B128"/>
    <mergeCell ref="C114:C128"/>
    <mergeCell ref="A130:A144"/>
    <mergeCell ref="B130:B144"/>
    <mergeCell ref="A113:E113"/>
    <mergeCell ref="A104:A112"/>
    <mergeCell ref="B104:B112"/>
    <mergeCell ref="C104:C112"/>
    <mergeCell ref="F154:F155"/>
    <mergeCell ref="G154:G155"/>
    <mergeCell ref="M154:M155"/>
    <mergeCell ref="N154:N155"/>
    <mergeCell ref="H154:L154"/>
    <mergeCell ref="I208:N208"/>
    <mergeCell ref="I200:N200"/>
    <mergeCell ref="I201:N201"/>
    <mergeCell ref="I202:N202"/>
    <mergeCell ref="I206:N206"/>
    <mergeCell ref="I207:N207"/>
  </mergeCells>
  <printOptions horizontalCentered="1"/>
  <pageMargins left="0.25" right="0.25" top="0" bottom="0" header="0.3" footer="0.3"/>
  <pageSetup paperSize="5" scale="65" orientation="portrait" horizontalDpi="360" verticalDpi="360" r:id="rId1"/>
  <rowBreaks count="2" manualBreakCount="2">
    <brk id="78" max="14" man="1"/>
    <brk id="148" max="1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74FE4-B6BB-4A8F-BBC1-4ADD609A7D84}">
  <dimension ref="A1:P36"/>
  <sheetViews>
    <sheetView topLeftCell="A6" workbookViewId="0">
      <selection activeCell="R24" sqref="R24"/>
    </sheetView>
  </sheetViews>
  <sheetFormatPr defaultRowHeight="15" x14ac:dyDescent="0.25"/>
  <sheetData>
    <row r="1" spans="1:16" ht="15.75" x14ac:dyDescent="0.25">
      <c r="A1" s="202" t="s">
        <v>161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</row>
    <row r="2" spans="1:16" ht="15.75" x14ac:dyDescent="0.25">
      <c r="A2" s="202" t="s">
        <v>160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</row>
    <row r="3" spans="1:16" ht="15.75" x14ac:dyDescent="0.25">
      <c r="A3" s="202" t="str">
        <f>STUNTING!A4</f>
        <v>PERIODE  SEPTEMBER  2025</v>
      </c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2"/>
    </row>
    <row r="4" spans="1:16" x14ac:dyDescent="0.25">
      <c r="A4" s="105"/>
      <c r="B4" s="105"/>
      <c r="C4" s="105"/>
      <c r="D4" s="105"/>
      <c r="E4" s="105"/>
      <c r="F4" s="105"/>
      <c r="G4" s="106"/>
      <c r="H4" s="106"/>
      <c r="I4" s="106"/>
      <c r="J4" s="106"/>
      <c r="K4" s="106"/>
      <c r="L4" s="106"/>
      <c r="M4" s="106"/>
      <c r="N4" s="106"/>
      <c r="O4" s="106"/>
      <c r="P4" s="107"/>
    </row>
    <row r="5" spans="1:16" x14ac:dyDescent="0.25">
      <c r="A5" s="291" t="s">
        <v>187</v>
      </c>
      <c r="B5" s="291" t="s">
        <v>188</v>
      </c>
      <c r="C5" s="291" t="s">
        <v>189</v>
      </c>
      <c r="D5" s="291" t="s">
        <v>190</v>
      </c>
      <c r="E5" s="291"/>
      <c r="F5" s="292" t="s">
        <v>186</v>
      </c>
      <c r="G5" s="281" t="s">
        <v>194</v>
      </c>
      <c r="H5" s="293" t="s">
        <v>193</v>
      </c>
      <c r="I5" s="293"/>
      <c r="J5" s="293"/>
      <c r="K5" s="293"/>
      <c r="L5" s="293"/>
      <c r="M5" s="294"/>
      <c r="N5" s="293"/>
      <c r="O5" s="281" t="s">
        <v>182</v>
      </c>
      <c r="P5" s="282" t="s">
        <v>183</v>
      </c>
    </row>
    <row r="6" spans="1:16" ht="45" x14ac:dyDescent="0.25">
      <c r="A6" s="291"/>
      <c r="B6" s="291"/>
      <c r="C6" s="291"/>
      <c r="D6" s="291"/>
      <c r="E6" s="291"/>
      <c r="F6" s="292"/>
      <c r="G6" s="281"/>
      <c r="H6" s="115" t="s">
        <v>6</v>
      </c>
      <c r="I6" s="115" t="s">
        <v>7</v>
      </c>
      <c r="J6" s="116" t="s">
        <v>4</v>
      </c>
      <c r="K6" s="117" t="s">
        <v>196</v>
      </c>
      <c r="L6" s="117" t="s">
        <v>8</v>
      </c>
      <c r="M6" s="117" t="s">
        <v>197</v>
      </c>
      <c r="N6" s="185" t="s">
        <v>244</v>
      </c>
      <c r="O6" s="281"/>
      <c r="P6" s="282"/>
    </row>
    <row r="7" spans="1:16" x14ac:dyDescent="0.25">
      <c r="A7" s="113">
        <v>1</v>
      </c>
      <c r="B7" s="113">
        <v>2</v>
      </c>
      <c r="C7" s="113">
        <v>3</v>
      </c>
      <c r="D7" s="283">
        <v>4</v>
      </c>
      <c r="E7" s="283"/>
      <c r="F7" s="113">
        <v>5</v>
      </c>
      <c r="G7" s="118">
        <v>6</v>
      </c>
      <c r="H7" s="118">
        <v>7</v>
      </c>
      <c r="I7" s="118">
        <v>8</v>
      </c>
      <c r="J7" s="118">
        <v>9</v>
      </c>
      <c r="K7" s="118">
        <v>10</v>
      </c>
      <c r="L7" s="118">
        <v>11</v>
      </c>
      <c r="M7" s="181">
        <v>12</v>
      </c>
      <c r="N7" s="118">
        <v>13</v>
      </c>
      <c r="O7" s="136" t="s">
        <v>248</v>
      </c>
      <c r="P7" s="118" t="s">
        <v>250</v>
      </c>
    </row>
    <row r="8" spans="1:16" x14ac:dyDescent="0.25">
      <c r="A8" s="50">
        <v>1</v>
      </c>
      <c r="B8" s="217"/>
      <c r="C8" s="284" t="s">
        <v>210</v>
      </c>
      <c r="D8" s="285"/>
      <c r="E8" s="286"/>
      <c r="F8" s="22">
        <f>STUNTING!F19</f>
        <v>710</v>
      </c>
      <c r="G8" s="22">
        <f>WASTING!G18</f>
        <v>691</v>
      </c>
      <c r="H8" s="22">
        <f>WASTING!H18</f>
        <v>5</v>
      </c>
      <c r="I8" s="22">
        <f>WASTING!I18</f>
        <v>24</v>
      </c>
      <c r="J8" s="22">
        <f>WASTING!J18</f>
        <v>643</v>
      </c>
      <c r="K8" s="22">
        <f>WASTING!K18</f>
        <v>18</v>
      </c>
      <c r="L8" s="22">
        <f>WASTING!L18</f>
        <v>0</v>
      </c>
      <c r="M8" s="192">
        <f>WASTING!M18</f>
        <v>0</v>
      </c>
      <c r="N8" s="22">
        <f>WASTING!N18</f>
        <v>1</v>
      </c>
      <c r="O8" s="11">
        <f>H8+I8</f>
        <v>29</v>
      </c>
      <c r="P8" s="8">
        <f>O8/G8*100</f>
        <v>4.1968162083936322</v>
      </c>
    </row>
    <row r="9" spans="1:16" x14ac:dyDescent="0.25">
      <c r="A9" s="52">
        <v>2</v>
      </c>
      <c r="B9" s="218"/>
      <c r="C9" s="51" t="s">
        <v>211</v>
      </c>
      <c r="D9" s="51"/>
      <c r="E9" s="51"/>
      <c r="F9" s="12">
        <f>STUNTING!F30</f>
        <v>564</v>
      </c>
      <c r="G9" s="12">
        <f>WASTING!G29</f>
        <v>564</v>
      </c>
      <c r="H9" s="12">
        <f>WASTING!H29</f>
        <v>1</v>
      </c>
      <c r="I9" s="12">
        <f>WASTING!I29</f>
        <v>36</v>
      </c>
      <c r="J9" s="12">
        <f>WASTING!J29</f>
        <v>503</v>
      </c>
      <c r="K9" s="12">
        <f>WASTING!K29</f>
        <v>20</v>
      </c>
      <c r="L9" s="12">
        <f>WASTING!L29</f>
        <v>4</v>
      </c>
      <c r="M9" s="193">
        <f>WASTING!M29</f>
        <v>0</v>
      </c>
      <c r="N9" s="12">
        <f>WASTING!N29</f>
        <v>0</v>
      </c>
      <c r="O9" s="11">
        <f>H9+I9</f>
        <v>37</v>
      </c>
      <c r="P9" s="8">
        <f>O9/G9*100</f>
        <v>6.5602836879432624</v>
      </c>
    </row>
    <row r="10" spans="1:16" x14ac:dyDescent="0.25">
      <c r="A10" s="287"/>
      <c r="B10" s="288"/>
      <c r="C10" s="288"/>
      <c r="D10" s="288"/>
      <c r="E10" s="289"/>
      <c r="F10" s="57">
        <f t="shared" ref="F10:N10" si="0">F8+F9</f>
        <v>1274</v>
      </c>
      <c r="G10" s="58">
        <f t="shared" si="0"/>
        <v>1255</v>
      </c>
      <c r="H10" s="58">
        <f t="shared" si="0"/>
        <v>6</v>
      </c>
      <c r="I10" s="58">
        <f t="shared" si="0"/>
        <v>60</v>
      </c>
      <c r="J10" s="58">
        <f t="shared" si="0"/>
        <v>1146</v>
      </c>
      <c r="K10" s="58">
        <f t="shared" si="0"/>
        <v>38</v>
      </c>
      <c r="L10" s="58">
        <f t="shared" si="0"/>
        <v>4</v>
      </c>
      <c r="M10" s="183">
        <f t="shared" si="0"/>
        <v>0</v>
      </c>
      <c r="N10" s="58">
        <f t="shared" si="0"/>
        <v>1</v>
      </c>
      <c r="O10" s="58">
        <f>H10+I10</f>
        <v>66</v>
      </c>
      <c r="P10" s="83">
        <f>O10/G10*100</f>
        <v>5.2589641434262955</v>
      </c>
    </row>
    <row r="11" spans="1:16" x14ac:dyDescent="0.25">
      <c r="A11" s="50">
        <v>3</v>
      </c>
      <c r="B11" s="217"/>
      <c r="C11" s="51" t="s">
        <v>219</v>
      </c>
      <c r="D11" s="50"/>
      <c r="E11" s="33"/>
      <c r="F11" s="22">
        <f>STUNTING!F44</f>
        <v>759</v>
      </c>
      <c r="G11" s="22">
        <f>WASTING!G43</f>
        <v>680</v>
      </c>
      <c r="H11" s="22">
        <f>WASTING!H43</f>
        <v>4</v>
      </c>
      <c r="I11" s="22">
        <f>WASTING!I43</f>
        <v>53</v>
      </c>
      <c r="J11" s="22">
        <f>WASTING!J43</f>
        <v>595</v>
      </c>
      <c r="K11" s="22">
        <f>WASTING!K43</f>
        <v>23</v>
      </c>
      <c r="L11" s="22">
        <f>WASTING!L43</f>
        <v>0</v>
      </c>
      <c r="M11" s="192">
        <f>WASTING!M43</f>
        <v>0</v>
      </c>
      <c r="N11" s="22">
        <f>WASTING!N43</f>
        <v>5</v>
      </c>
      <c r="O11" s="11">
        <f t="shared" ref="O11:O16" si="1">H11+I11</f>
        <v>57</v>
      </c>
      <c r="P11" s="8">
        <f t="shared" ref="P11:P17" si="2">O11/G11*100</f>
        <v>8.3823529411764692</v>
      </c>
    </row>
    <row r="12" spans="1:16" x14ac:dyDescent="0.25">
      <c r="A12" s="128">
        <v>4</v>
      </c>
      <c r="B12" s="218"/>
      <c r="C12" s="51" t="s">
        <v>220</v>
      </c>
      <c r="D12" s="50"/>
      <c r="E12" s="55"/>
      <c r="F12" s="12">
        <f>STUNTING!F55</f>
        <v>531</v>
      </c>
      <c r="G12" s="12">
        <f>WASTING!G54</f>
        <v>531</v>
      </c>
      <c r="H12" s="12">
        <f>WASTING!H54</f>
        <v>6</v>
      </c>
      <c r="I12" s="12">
        <f>WASTING!I54</f>
        <v>28</v>
      </c>
      <c r="J12" s="12">
        <f>WASTING!J54</f>
        <v>462</v>
      </c>
      <c r="K12" s="12">
        <f>WASTING!K54</f>
        <v>30</v>
      </c>
      <c r="L12" s="12">
        <f>WASTING!L54</f>
        <v>5</v>
      </c>
      <c r="M12" s="193">
        <f>WASTING!M54</f>
        <v>0</v>
      </c>
      <c r="N12" s="12">
        <f>WASTING!N54</f>
        <v>0</v>
      </c>
      <c r="O12" s="11">
        <f t="shared" si="1"/>
        <v>34</v>
      </c>
      <c r="P12" s="8">
        <f t="shared" si="2"/>
        <v>6.4030131826741998</v>
      </c>
    </row>
    <row r="13" spans="1:16" x14ac:dyDescent="0.25">
      <c r="A13" s="290" t="s">
        <v>163</v>
      </c>
      <c r="B13" s="290"/>
      <c r="C13" s="290"/>
      <c r="D13" s="290"/>
      <c r="E13" s="290"/>
      <c r="F13" s="84">
        <f t="shared" ref="F13:N13" si="3">F11+F12</f>
        <v>1290</v>
      </c>
      <c r="G13" s="58">
        <f t="shared" si="3"/>
        <v>1211</v>
      </c>
      <c r="H13" s="85">
        <f t="shared" si="3"/>
        <v>10</v>
      </c>
      <c r="I13" s="85">
        <f t="shared" si="3"/>
        <v>81</v>
      </c>
      <c r="J13" s="85">
        <f t="shared" si="3"/>
        <v>1057</v>
      </c>
      <c r="K13" s="85">
        <f t="shared" si="3"/>
        <v>53</v>
      </c>
      <c r="L13" s="85">
        <f t="shared" si="3"/>
        <v>5</v>
      </c>
      <c r="M13" s="184">
        <f t="shared" si="3"/>
        <v>0</v>
      </c>
      <c r="N13" s="85">
        <f t="shared" si="3"/>
        <v>5</v>
      </c>
      <c r="O13" s="86">
        <f t="shared" si="1"/>
        <v>91</v>
      </c>
      <c r="P13" s="83">
        <f t="shared" si="2"/>
        <v>7.5144508670520231</v>
      </c>
    </row>
    <row r="14" spans="1:16" x14ac:dyDescent="0.25">
      <c r="A14" s="50">
        <v>5</v>
      </c>
      <c r="B14" s="217"/>
      <c r="C14" s="51" t="s">
        <v>216</v>
      </c>
      <c r="D14" s="50"/>
      <c r="E14" s="33"/>
      <c r="F14" s="22">
        <f>STUNTING!F64</f>
        <v>1826</v>
      </c>
      <c r="G14" s="22">
        <f>WASTING!G63</f>
        <v>1696</v>
      </c>
      <c r="H14" s="22">
        <f>WASTING!H63</f>
        <v>8</v>
      </c>
      <c r="I14" s="22">
        <f>WASTING!I63</f>
        <v>111</v>
      </c>
      <c r="J14" s="22">
        <f>WASTING!J63</f>
        <v>1504</v>
      </c>
      <c r="K14" s="22">
        <f>WASTING!K63</f>
        <v>60</v>
      </c>
      <c r="L14" s="22">
        <f>WASTING!L63</f>
        <v>9</v>
      </c>
      <c r="M14" s="192">
        <f>WASTING!M63</f>
        <v>1</v>
      </c>
      <c r="N14" s="22">
        <f>WASTING!N63</f>
        <v>3</v>
      </c>
      <c r="O14" s="11">
        <f t="shared" si="1"/>
        <v>119</v>
      </c>
      <c r="P14" s="8">
        <f t="shared" si="2"/>
        <v>7.0165094339622645</v>
      </c>
    </row>
    <row r="15" spans="1:16" x14ac:dyDescent="0.25">
      <c r="A15" s="52">
        <v>6</v>
      </c>
      <c r="B15" s="218"/>
      <c r="C15" s="284" t="s">
        <v>217</v>
      </c>
      <c r="D15" s="285"/>
      <c r="E15" s="286"/>
      <c r="F15" s="22">
        <f>STUNTING!F76</f>
        <v>469</v>
      </c>
      <c r="G15" s="22">
        <f>WASTING!G75</f>
        <v>405</v>
      </c>
      <c r="H15" s="22">
        <f>WASTING!H75</f>
        <v>2</v>
      </c>
      <c r="I15" s="22">
        <f>WASTING!I75</f>
        <v>30</v>
      </c>
      <c r="J15" s="22">
        <f>WASTING!J75</f>
        <v>356</v>
      </c>
      <c r="K15" s="22">
        <f>WASTING!K75</f>
        <v>12</v>
      </c>
      <c r="L15" s="22">
        <f>WASTING!L75</f>
        <v>3</v>
      </c>
      <c r="M15" s="192">
        <f>WASTING!M75</f>
        <v>1</v>
      </c>
      <c r="N15" s="22">
        <f>WASTING!N75</f>
        <v>1</v>
      </c>
      <c r="O15" s="11">
        <f t="shared" si="1"/>
        <v>32</v>
      </c>
      <c r="P15" s="8">
        <f t="shared" si="2"/>
        <v>7.9012345679012341</v>
      </c>
    </row>
    <row r="16" spans="1:16" x14ac:dyDescent="0.25">
      <c r="A16" s="137"/>
      <c r="B16" s="278" t="s">
        <v>207</v>
      </c>
      <c r="C16" s="279"/>
      <c r="D16" s="279"/>
      <c r="E16" s="280"/>
      <c r="F16" s="138">
        <f>F14+F15</f>
        <v>2295</v>
      </c>
      <c r="G16" s="138">
        <f>+G14+G15</f>
        <v>2101</v>
      </c>
      <c r="H16" s="138">
        <f t="shared" ref="H16:N16" si="4">H14+H15</f>
        <v>10</v>
      </c>
      <c r="I16" s="138">
        <f t="shared" si="4"/>
        <v>141</v>
      </c>
      <c r="J16" s="138">
        <f t="shared" si="4"/>
        <v>1860</v>
      </c>
      <c r="K16" s="138">
        <f t="shared" si="4"/>
        <v>72</v>
      </c>
      <c r="L16" s="138">
        <f t="shared" si="4"/>
        <v>12</v>
      </c>
      <c r="M16" s="194">
        <f t="shared" si="4"/>
        <v>2</v>
      </c>
      <c r="N16" s="138">
        <f t="shared" si="4"/>
        <v>4</v>
      </c>
      <c r="O16" s="138">
        <f t="shared" si="1"/>
        <v>151</v>
      </c>
      <c r="P16" s="139">
        <f t="shared" si="2"/>
        <v>7.1870537839124227</v>
      </c>
    </row>
    <row r="17" spans="1:16" x14ac:dyDescent="0.25">
      <c r="A17" s="30">
        <v>7</v>
      </c>
      <c r="B17" s="278" t="s">
        <v>235</v>
      </c>
      <c r="C17" s="279"/>
      <c r="D17" s="279"/>
      <c r="E17" s="280"/>
      <c r="F17" s="91">
        <f>STUNTING!F95</f>
        <v>597</v>
      </c>
      <c r="G17" s="91">
        <f>WASTING!G94</f>
        <v>597</v>
      </c>
      <c r="H17" s="91">
        <f>WASTING!H94</f>
        <v>2</v>
      </c>
      <c r="I17" s="91">
        <f>WASTING!I94</f>
        <v>37</v>
      </c>
      <c r="J17" s="91">
        <f>WASTING!J94</f>
        <v>532</v>
      </c>
      <c r="K17" s="91">
        <f>WASTING!K94</f>
        <v>20</v>
      </c>
      <c r="L17" s="91">
        <f>WASTING!L94</f>
        <v>4</v>
      </c>
      <c r="M17" s="194">
        <f>WASTING!M94</f>
        <v>2</v>
      </c>
      <c r="N17" s="91">
        <f>WASTING!N94</f>
        <v>0</v>
      </c>
      <c r="O17" s="91">
        <f t="shared" ref="O17:O23" si="5">H17+I17</f>
        <v>39</v>
      </c>
      <c r="P17" s="140">
        <f t="shared" si="2"/>
        <v>6.5326633165829149</v>
      </c>
    </row>
    <row r="18" spans="1:16" x14ac:dyDescent="0.25">
      <c r="A18" s="30">
        <v>8</v>
      </c>
      <c r="B18" s="134" t="s">
        <v>231</v>
      </c>
      <c r="C18" s="134"/>
      <c r="D18" s="134"/>
      <c r="E18" s="134"/>
      <c r="F18" s="130">
        <f>STUNTING!F105</f>
        <v>290</v>
      </c>
      <c r="G18" s="130">
        <f>WASTING!G131</f>
        <v>290</v>
      </c>
      <c r="H18" s="130">
        <f>WASTING!H131</f>
        <v>1</v>
      </c>
      <c r="I18" s="130">
        <f>WASTING!I131</f>
        <v>5</v>
      </c>
      <c r="J18" s="130">
        <f>WASTING!J131</f>
        <v>272</v>
      </c>
      <c r="K18" s="130">
        <f>WASTING!K131</f>
        <v>5</v>
      </c>
      <c r="L18" s="130">
        <f>WASTING!L131</f>
        <v>0</v>
      </c>
      <c r="M18" s="195">
        <f>WASTING!M131</f>
        <v>0</v>
      </c>
      <c r="N18" s="130">
        <f>WASTING!N131</f>
        <v>7</v>
      </c>
      <c r="O18" s="130">
        <f t="shared" si="5"/>
        <v>6</v>
      </c>
      <c r="P18" s="140">
        <f t="shared" ref="P18:P23" si="6">O18/G18*100</f>
        <v>2.0689655172413794</v>
      </c>
    </row>
    <row r="19" spans="1:16" x14ac:dyDescent="0.25">
      <c r="A19" s="130">
        <v>9</v>
      </c>
      <c r="B19" s="134" t="s">
        <v>228</v>
      </c>
      <c r="C19" s="134"/>
      <c r="D19" s="134"/>
      <c r="E19" s="134"/>
      <c r="F19" s="57">
        <f>STUNTING!F121</f>
        <v>420</v>
      </c>
      <c r="G19" s="57">
        <f>WASTING!G147</f>
        <v>419</v>
      </c>
      <c r="H19" s="57">
        <f>WASTING!H147</f>
        <v>3</v>
      </c>
      <c r="I19" s="57">
        <f>WASTING!I147</f>
        <v>33</v>
      </c>
      <c r="J19" s="57">
        <f>WASTING!J147</f>
        <v>356</v>
      </c>
      <c r="K19" s="57">
        <f>WASTING!K147</f>
        <v>22</v>
      </c>
      <c r="L19" s="57">
        <f>WASTING!L147</f>
        <v>3</v>
      </c>
      <c r="M19" s="196">
        <f>WASTING!M147</f>
        <v>0</v>
      </c>
      <c r="N19" s="57">
        <f>WASTING!N147</f>
        <v>2</v>
      </c>
      <c r="O19" s="130">
        <f t="shared" si="5"/>
        <v>36</v>
      </c>
      <c r="P19" s="140">
        <f t="shared" si="6"/>
        <v>8.5918854415274453</v>
      </c>
    </row>
    <row r="20" spans="1:16" x14ac:dyDescent="0.25">
      <c r="A20" s="130">
        <v>10</v>
      </c>
      <c r="B20" s="134" t="s">
        <v>232</v>
      </c>
      <c r="C20" s="134"/>
      <c r="D20" s="134"/>
      <c r="E20" s="134"/>
      <c r="F20" s="91">
        <f>STUNTING!F137</f>
        <v>469</v>
      </c>
      <c r="G20" s="91">
        <f>WASTING!G163</f>
        <v>450</v>
      </c>
      <c r="H20" s="91">
        <f>WASTING!H163</f>
        <v>0</v>
      </c>
      <c r="I20" s="91">
        <f>WASTING!I163</f>
        <v>23</v>
      </c>
      <c r="J20" s="91">
        <f>WASTING!J163</f>
        <v>415</v>
      </c>
      <c r="K20" s="91">
        <f>WASTING!K163</f>
        <v>9</v>
      </c>
      <c r="L20" s="91">
        <f>WASTING!L163</f>
        <v>1</v>
      </c>
      <c r="M20" s="194">
        <f>WASTING!M163</f>
        <v>0</v>
      </c>
      <c r="N20" s="91">
        <f>WASTING!N163</f>
        <v>2</v>
      </c>
      <c r="O20" s="130">
        <f t="shared" si="5"/>
        <v>23</v>
      </c>
      <c r="P20" s="140">
        <f t="shared" si="6"/>
        <v>5.1111111111111116</v>
      </c>
    </row>
    <row r="21" spans="1:16" x14ac:dyDescent="0.25">
      <c r="A21" s="130">
        <v>11</v>
      </c>
      <c r="B21" s="134" t="s">
        <v>233</v>
      </c>
      <c r="C21" s="134"/>
      <c r="D21" s="134"/>
      <c r="E21" s="134"/>
      <c r="F21" s="91">
        <f>STUNTING!F156</f>
        <v>611</v>
      </c>
      <c r="G21" s="91">
        <f>WASTING!G182</f>
        <v>606</v>
      </c>
      <c r="H21" s="91">
        <f>WASTING!H182</f>
        <v>8</v>
      </c>
      <c r="I21" s="91">
        <f>WASTING!I182</f>
        <v>31</v>
      </c>
      <c r="J21" s="91">
        <f>WASTING!J182</f>
        <v>527</v>
      </c>
      <c r="K21" s="91">
        <f>WASTING!K182</f>
        <v>32</v>
      </c>
      <c r="L21" s="91">
        <f>WASTING!L182</f>
        <v>5</v>
      </c>
      <c r="M21" s="194">
        <f>WASTING!M182</f>
        <v>2</v>
      </c>
      <c r="N21" s="91">
        <f>WASTING!N182</f>
        <v>1</v>
      </c>
      <c r="O21" s="130">
        <f t="shared" si="5"/>
        <v>39</v>
      </c>
      <c r="P21" s="140">
        <f t="shared" si="6"/>
        <v>6.435643564356436</v>
      </c>
    </row>
    <row r="22" spans="1:16" x14ac:dyDescent="0.25">
      <c r="A22" s="130">
        <v>12</v>
      </c>
      <c r="B22" s="134" t="s">
        <v>234</v>
      </c>
      <c r="C22" s="134"/>
      <c r="D22" s="134"/>
      <c r="E22" s="134"/>
      <c r="F22" s="91">
        <f>STUNTING!F174</f>
        <v>662</v>
      </c>
      <c r="G22" s="91">
        <f>WASTING!G200</f>
        <v>617</v>
      </c>
      <c r="H22" s="91">
        <f>WASTING!H200</f>
        <v>2</v>
      </c>
      <c r="I22" s="91">
        <f>WASTING!I200</f>
        <v>53</v>
      </c>
      <c r="J22" s="91">
        <f>WASTING!J200</f>
        <v>537</v>
      </c>
      <c r="K22" s="91">
        <f>WASTING!K200</f>
        <v>20</v>
      </c>
      <c r="L22" s="91">
        <f>WASTING!L200</f>
        <v>2</v>
      </c>
      <c r="M22" s="194">
        <f>WASTING!M200</f>
        <v>1</v>
      </c>
      <c r="N22" s="91">
        <f>WASTING!N200</f>
        <v>2</v>
      </c>
      <c r="O22" s="130">
        <f t="shared" si="5"/>
        <v>55</v>
      </c>
      <c r="P22" s="140">
        <f t="shared" si="6"/>
        <v>8.9141004862236617</v>
      </c>
    </row>
    <row r="23" spans="1:16" ht="15.75" x14ac:dyDescent="0.25">
      <c r="A23" s="277" t="s">
        <v>176</v>
      </c>
      <c r="B23" s="277"/>
      <c r="C23" s="277"/>
      <c r="D23" s="277"/>
      <c r="E23" s="277"/>
      <c r="F23" s="101">
        <f t="shared" ref="F23:N23" si="7">F10+F13+F16+F17+F18+F19+F20+F21+F22</f>
        <v>7908</v>
      </c>
      <c r="G23" s="101">
        <f t="shared" si="7"/>
        <v>7546</v>
      </c>
      <c r="H23" s="101">
        <f t="shared" si="7"/>
        <v>42</v>
      </c>
      <c r="I23" s="101">
        <f t="shared" si="7"/>
        <v>464</v>
      </c>
      <c r="J23" s="101">
        <f t="shared" si="7"/>
        <v>6702</v>
      </c>
      <c r="K23" s="101">
        <f t="shared" si="7"/>
        <v>271</v>
      </c>
      <c r="L23" s="101">
        <f t="shared" si="7"/>
        <v>36</v>
      </c>
      <c r="M23" s="197">
        <f t="shared" si="7"/>
        <v>7</v>
      </c>
      <c r="N23" s="101">
        <f t="shared" si="7"/>
        <v>24</v>
      </c>
      <c r="O23" s="101">
        <f t="shared" si="5"/>
        <v>506</v>
      </c>
      <c r="P23" s="141">
        <f t="shared" si="6"/>
        <v>6.7055393586005829</v>
      </c>
    </row>
    <row r="24" spans="1:16" x14ac:dyDescent="0.25">
      <c r="G24" s="1"/>
      <c r="H24" s="1"/>
      <c r="I24" s="1"/>
      <c r="J24" s="1"/>
      <c r="K24" s="1"/>
      <c r="L24" s="1"/>
      <c r="M24" s="1"/>
      <c r="N24" s="1"/>
      <c r="O24" s="1"/>
      <c r="P24" s="7"/>
    </row>
    <row r="25" spans="1:16" x14ac:dyDescent="0.25">
      <c r="G25" s="1"/>
      <c r="H25" s="1"/>
      <c r="I25" s="1"/>
      <c r="J25" s="1"/>
      <c r="K25" s="1"/>
      <c r="L25" s="1"/>
      <c r="M25" s="1"/>
      <c r="N25" s="1"/>
      <c r="O25" s="1"/>
      <c r="P25" s="7"/>
    </row>
    <row r="26" spans="1:16" x14ac:dyDescent="0.25">
      <c r="G26" s="1"/>
      <c r="H26" s="1"/>
      <c r="I26" s="1"/>
      <c r="J26" s="1"/>
      <c r="K26" s="1"/>
      <c r="L26" s="1"/>
      <c r="M26" s="1"/>
      <c r="N26" s="1"/>
      <c r="O26" s="1"/>
      <c r="P26" s="7"/>
    </row>
    <row r="27" spans="1:16" x14ac:dyDescent="0.25">
      <c r="G27" s="1"/>
      <c r="H27" s="1"/>
      <c r="I27" s="1"/>
      <c r="J27" s="1"/>
      <c r="K27" s="1"/>
      <c r="L27" s="1"/>
      <c r="M27" s="1"/>
      <c r="N27" s="1"/>
      <c r="O27" s="1"/>
      <c r="P27" s="7"/>
    </row>
    <row r="28" spans="1:16" x14ac:dyDescent="0.25">
      <c r="G28" s="1"/>
      <c r="H28" s="1"/>
      <c r="I28" s="1"/>
      <c r="J28" s="224" t="str">
        <f>STUNTING!G177</f>
        <v>Lewoleba,30 September 2025</v>
      </c>
      <c r="K28" s="224"/>
      <c r="L28" s="224"/>
      <c r="M28" s="224"/>
      <c r="N28" s="224"/>
      <c r="O28" s="224"/>
      <c r="P28" s="7"/>
    </row>
    <row r="29" spans="1:16" x14ac:dyDescent="0.25">
      <c r="G29" s="1"/>
      <c r="H29" s="1"/>
      <c r="I29" s="1"/>
      <c r="J29" s="224" t="s">
        <v>223</v>
      </c>
      <c r="K29" s="224"/>
      <c r="L29" s="224"/>
      <c r="M29" s="224"/>
      <c r="N29" s="224"/>
      <c r="O29" s="224"/>
      <c r="P29" s="7"/>
    </row>
    <row r="30" spans="1:16" x14ac:dyDescent="0.25">
      <c r="G30" s="1"/>
      <c r="H30" s="1"/>
      <c r="I30" s="1"/>
      <c r="J30" s="224" t="s">
        <v>222</v>
      </c>
      <c r="K30" s="224"/>
      <c r="L30" s="224"/>
      <c r="M30" s="224"/>
      <c r="N30" s="224"/>
      <c r="O30" s="224"/>
      <c r="P30" s="7"/>
    </row>
    <row r="31" spans="1:16" x14ac:dyDescent="0.25">
      <c r="G31" s="1"/>
      <c r="H31" s="1"/>
      <c r="I31" s="1"/>
      <c r="K31" s="30"/>
      <c r="L31" s="30"/>
      <c r="M31" s="30"/>
      <c r="N31" s="30"/>
      <c r="O31" s="30"/>
      <c r="P31" s="7"/>
    </row>
    <row r="32" spans="1:16" x14ac:dyDescent="0.25">
      <c r="G32" s="1"/>
      <c r="H32" s="1"/>
      <c r="I32" s="1"/>
      <c r="K32" s="30"/>
      <c r="L32" s="30"/>
      <c r="M32" s="30"/>
      <c r="N32" s="30"/>
      <c r="O32" s="30"/>
      <c r="P32" s="7"/>
    </row>
    <row r="33" spans="7:16" x14ac:dyDescent="0.25">
      <c r="G33" s="1"/>
      <c r="H33" s="1"/>
      <c r="I33" s="1"/>
      <c r="K33" s="30"/>
      <c r="L33" s="30"/>
      <c r="M33" s="30"/>
      <c r="N33" s="30"/>
      <c r="O33" s="30"/>
      <c r="P33" s="7"/>
    </row>
    <row r="34" spans="7:16" x14ac:dyDescent="0.25">
      <c r="G34" s="1"/>
      <c r="H34" s="1"/>
      <c r="I34" s="1"/>
      <c r="J34" s="224" t="str">
        <f>STUNTING!G183</f>
        <v>dr.Goerillya A. Huar Noning</v>
      </c>
      <c r="K34" s="224"/>
      <c r="L34" s="224"/>
      <c r="M34" s="224"/>
      <c r="N34" s="224"/>
      <c r="O34" s="224"/>
      <c r="P34" s="7"/>
    </row>
    <row r="35" spans="7:16" x14ac:dyDescent="0.25">
      <c r="G35" s="1"/>
      <c r="H35" s="1"/>
      <c r="I35" s="1"/>
      <c r="J35" s="224" t="str">
        <f>STUNTING!G184</f>
        <v xml:space="preserve">Pembina Tk .I </v>
      </c>
      <c r="K35" s="224"/>
      <c r="L35" s="224"/>
      <c r="M35" s="224"/>
      <c r="N35" s="224"/>
      <c r="O35" s="224"/>
      <c r="P35" s="7"/>
    </row>
    <row r="36" spans="7:16" x14ac:dyDescent="0.25">
      <c r="G36" s="1"/>
      <c r="H36" s="1"/>
      <c r="I36" s="1"/>
      <c r="J36" s="224" t="str">
        <f>STUNTING!G185</f>
        <v>NIP.19741114 200604 1 008</v>
      </c>
      <c r="K36" s="224"/>
      <c r="L36" s="224"/>
      <c r="M36" s="224"/>
      <c r="N36" s="224"/>
      <c r="O36" s="224"/>
      <c r="P36" s="7"/>
    </row>
  </sheetData>
  <mergeCells count="29">
    <mergeCell ref="A1:P1"/>
    <mergeCell ref="A2:P2"/>
    <mergeCell ref="A3:P3"/>
    <mergeCell ref="A5:A6"/>
    <mergeCell ref="B5:B6"/>
    <mergeCell ref="C5:C6"/>
    <mergeCell ref="D5:E6"/>
    <mergeCell ref="F5:F6"/>
    <mergeCell ref="G5:G6"/>
    <mergeCell ref="H5:N5"/>
    <mergeCell ref="B17:E17"/>
    <mergeCell ref="O5:O6"/>
    <mergeCell ref="P5:P6"/>
    <mergeCell ref="D7:E7"/>
    <mergeCell ref="B8:B9"/>
    <mergeCell ref="C8:E8"/>
    <mergeCell ref="A10:E10"/>
    <mergeCell ref="B11:B12"/>
    <mergeCell ref="A13:E13"/>
    <mergeCell ref="B14:B15"/>
    <mergeCell ref="C15:E15"/>
    <mergeCell ref="B16:E16"/>
    <mergeCell ref="J36:O36"/>
    <mergeCell ref="A23:E23"/>
    <mergeCell ref="J28:O28"/>
    <mergeCell ref="J29:O29"/>
    <mergeCell ref="J30:O30"/>
    <mergeCell ref="J34:O34"/>
    <mergeCell ref="J35:O3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R214"/>
  <sheetViews>
    <sheetView view="pageBreakPreview" topLeftCell="A186" zoomScale="85" zoomScaleNormal="100" zoomScaleSheetLayoutView="85" workbookViewId="0">
      <selection activeCell="H210" sqref="H210"/>
    </sheetView>
  </sheetViews>
  <sheetFormatPr defaultRowHeight="15" x14ac:dyDescent="0.25"/>
  <cols>
    <col min="1" max="1" width="4" customWidth="1"/>
    <col min="2" max="2" width="12.7109375" customWidth="1"/>
    <col min="3" max="3" width="12.5703125" customWidth="1"/>
    <col min="4" max="4" width="3.42578125" customWidth="1"/>
    <col min="5" max="5" width="23.42578125" customWidth="1"/>
    <col min="6" max="6" width="8.42578125" customWidth="1"/>
    <col min="7" max="7" width="10.5703125" style="1" customWidth="1"/>
    <col min="8" max="8" width="7.28515625" style="1" customWidth="1"/>
    <col min="9" max="10" width="7.42578125" style="1" customWidth="1"/>
    <col min="11" max="11" width="6" style="1" customWidth="1"/>
    <col min="12" max="12" width="6.5703125" style="1" customWidth="1"/>
    <col min="13" max="13" width="8.7109375" style="1" customWidth="1"/>
    <col min="14" max="14" width="8.42578125" style="1" customWidth="1"/>
    <col min="15" max="15" width="8.5703125" style="1" customWidth="1"/>
    <col min="16" max="16" width="12.5703125" style="7" customWidth="1"/>
  </cols>
  <sheetData>
    <row r="1" spans="1:16" ht="15.75" x14ac:dyDescent="0.25">
      <c r="A1" s="202" t="s">
        <v>161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</row>
    <row r="2" spans="1:16" ht="15.75" x14ac:dyDescent="0.25">
      <c r="A2" s="202" t="s">
        <v>160</v>
      </c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</row>
    <row r="3" spans="1:16" ht="15.75" x14ac:dyDescent="0.25">
      <c r="A3" s="202" t="str">
        <f>STUNTING!A4</f>
        <v>PERIODE  SEPTEMBER  2025</v>
      </c>
      <c r="B3" s="202"/>
      <c r="C3" s="202"/>
      <c r="D3" s="202"/>
      <c r="E3" s="202"/>
      <c r="F3" s="202"/>
      <c r="G3" s="202"/>
      <c r="H3" s="202"/>
      <c r="I3" s="202"/>
      <c r="J3" s="202"/>
      <c r="K3" s="202"/>
      <c r="L3" s="202"/>
      <c r="M3" s="202"/>
      <c r="N3" s="202"/>
      <c r="O3" s="202"/>
      <c r="P3" s="202"/>
    </row>
    <row r="4" spans="1:16" x14ac:dyDescent="0.25">
      <c r="A4" s="105"/>
      <c r="B4" s="105"/>
      <c r="C4" s="105"/>
      <c r="D4" s="105"/>
      <c r="E4" s="105"/>
      <c r="F4" s="105"/>
      <c r="G4" s="106"/>
      <c r="H4" s="106"/>
      <c r="I4" s="106"/>
      <c r="J4" s="106"/>
      <c r="K4" s="106"/>
      <c r="L4" s="106"/>
      <c r="M4" s="106"/>
      <c r="N4" s="106"/>
      <c r="O4" s="106"/>
      <c r="P4" s="107"/>
    </row>
    <row r="5" spans="1:16" ht="15" customHeight="1" x14ac:dyDescent="0.25">
      <c r="A5" s="291" t="s">
        <v>187</v>
      </c>
      <c r="B5" s="291" t="s">
        <v>188</v>
      </c>
      <c r="C5" s="291" t="s">
        <v>189</v>
      </c>
      <c r="D5" s="291" t="s">
        <v>190</v>
      </c>
      <c r="E5" s="291"/>
      <c r="F5" s="292" t="s">
        <v>186</v>
      </c>
      <c r="G5" s="281" t="s">
        <v>194</v>
      </c>
      <c r="H5" s="293" t="s">
        <v>193</v>
      </c>
      <c r="I5" s="293"/>
      <c r="J5" s="293"/>
      <c r="K5" s="293"/>
      <c r="L5" s="293"/>
      <c r="M5" s="294"/>
      <c r="N5" s="293"/>
      <c r="O5" s="281" t="s">
        <v>182</v>
      </c>
      <c r="P5" s="282" t="s">
        <v>183</v>
      </c>
    </row>
    <row r="6" spans="1:16" ht="39" customHeight="1" x14ac:dyDescent="0.25">
      <c r="A6" s="291"/>
      <c r="B6" s="291"/>
      <c r="C6" s="291"/>
      <c r="D6" s="291"/>
      <c r="E6" s="291"/>
      <c r="F6" s="292"/>
      <c r="G6" s="281"/>
      <c r="H6" s="115" t="s">
        <v>6</v>
      </c>
      <c r="I6" s="115" t="s">
        <v>7</v>
      </c>
      <c r="J6" s="116" t="s">
        <v>4</v>
      </c>
      <c r="K6" s="117" t="s">
        <v>196</v>
      </c>
      <c r="L6" s="117" t="s">
        <v>8</v>
      </c>
      <c r="M6" s="117" t="s">
        <v>197</v>
      </c>
      <c r="N6" s="185" t="s">
        <v>244</v>
      </c>
      <c r="O6" s="281"/>
      <c r="P6" s="282"/>
    </row>
    <row r="7" spans="1:16" x14ac:dyDescent="0.25">
      <c r="A7" s="113">
        <v>1</v>
      </c>
      <c r="B7" s="113">
        <v>2</v>
      </c>
      <c r="C7" s="113">
        <v>3</v>
      </c>
      <c r="D7" s="283">
        <v>4</v>
      </c>
      <c r="E7" s="283"/>
      <c r="F7" s="113">
        <v>5</v>
      </c>
      <c r="G7" s="118">
        <v>6</v>
      </c>
      <c r="H7" s="118">
        <v>7</v>
      </c>
      <c r="I7" s="118">
        <v>8</v>
      </c>
      <c r="J7" s="118">
        <v>9</v>
      </c>
      <c r="K7" s="118">
        <v>10</v>
      </c>
      <c r="L7" s="118">
        <v>11</v>
      </c>
      <c r="M7" s="181">
        <v>12</v>
      </c>
      <c r="N7" s="118">
        <v>13</v>
      </c>
      <c r="O7" s="118" t="s">
        <v>248</v>
      </c>
      <c r="P7" s="118" t="s">
        <v>249</v>
      </c>
    </row>
    <row r="8" spans="1:16" ht="15" customHeight="1" x14ac:dyDescent="0.25">
      <c r="A8" s="227">
        <v>1</v>
      </c>
      <c r="B8" s="227" t="s">
        <v>164</v>
      </c>
      <c r="C8" s="227" t="s">
        <v>165</v>
      </c>
      <c r="D8" s="10">
        <v>1</v>
      </c>
      <c r="E8" s="21" t="s">
        <v>18</v>
      </c>
      <c r="F8" s="122">
        <f>STUNTING!F9</f>
        <v>66</v>
      </c>
      <c r="G8" s="99">
        <f>H8+I8+J8+K8+L8+M8+N8</f>
        <v>66</v>
      </c>
      <c r="H8" s="149">
        <v>0</v>
      </c>
      <c r="I8" s="149">
        <v>1</v>
      </c>
      <c r="J8" s="149">
        <v>65</v>
      </c>
      <c r="K8" s="149">
        <v>0</v>
      </c>
      <c r="L8" s="149">
        <v>0</v>
      </c>
      <c r="M8" s="149">
        <v>0</v>
      </c>
      <c r="N8" s="149">
        <v>0</v>
      </c>
      <c r="O8" s="9">
        <f>H8+I8</f>
        <v>1</v>
      </c>
      <c r="P8" s="147">
        <f>O8/G8*100</f>
        <v>1.5151515151515151</v>
      </c>
    </row>
    <row r="9" spans="1:16" ht="15" customHeight="1" x14ac:dyDescent="0.25">
      <c r="A9" s="217"/>
      <c r="B9" s="217"/>
      <c r="C9" s="217"/>
      <c r="D9" s="10">
        <v>2</v>
      </c>
      <c r="E9" s="21" t="s">
        <v>19</v>
      </c>
      <c r="F9" s="122">
        <f>STUNTING!F10</f>
        <v>65</v>
      </c>
      <c r="G9" s="99">
        <f t="shared" ref="G9:G16" si="0">H9+I9+J9+K9+L9+M9+N9</f>
        <v>64</v>
      </c>
      <c r="H9" s="149">
        <v>0</v>
      </c>
      <c r="I9" s="149">
        <v>4</v>
      </c>
      <c r="J9" s="149">
        <v>58</v>
      </c>
      <c r="K9" s="149">
        <v>2</v>
      </c>
      <c r="L9" s="149">
        <v>0</v>
      </c>
      <c r="M9" s="149">
        <v>0</v>
      </c>
      <c r="N9" s="149">
        <v>0</v>
      </c>
      <c r="O9" s="9">
        <f t="shared" ref="O9:O78" si="1">H9+I9</f>
        <v>4</v>
      </c>
      <c r="P9" s="2">
        <f t="shared" ref="P9:P78" si="2">O9/G9*100</f>
        <v>6.25</v>
      </c>
    </row>
    <row r="10" spans="1:16" ht="15" customHeight="1" x14ac:dyDescent="0.25">
      <c r="A10" s="217"/>
      <c r="B10" s="217"/>
      <c r="C10" s="217"/>
      <c r="D10" s="10">
        <v>3</v>
      </c>
      <c r="E10" s="21" t="s">
        <v>20</v>
      </c>
      <c r="F10" s="122">
        <f>STUNTING!F11</f>
        <v>93</v>
      </c>
      <c r="G10" s="99">
        <f t="shared" si="0"/>
        <v>92</v>
      </c>
      <c r="H10" s="149">
        <v>2</v>
      </c>
      <c r="I10" s="149">
        <v>2</v>
      </c>
      <c r="J10" s="149">
        <v>86</v>
      </c>
      <c r="K10" s="149">
        <v>1</v>
      </c>
      <c r="L10" s="149">
        <v>0</v>
      </c>
      <c r="M10" s="149">
        <v>0</v>
      </c>
      <c r="N10" s="149">
        <v>1</v>
      </c>
      <c r="O10" s="9">
        <f t="shared" si="1"/>
        <v>4</v>
      </c>
      <c r="P10" s="2">
        <f t="shared" si="2"/>
        <v>4.3478260869565215</v>
      </c>
    </row>
    <row r="11" spans="1:16" ht="15" customHeight="1" x14ac:dyDescent="0.25">
      <c r="A11" s="217"/>
      <c r="B11" s="217"/>
      <c r="C11" s="217"/>
      <c r="D11" s="10">
        <v>4</v>
      </c>
      <c r="E11" s="21" t="s">
        <v>21</v>
      </c>
      <c r="F11" s="122">
        <f>STUNTING!F12</f>
        <v>94</v>
      </c>
      <c r="G11" s="99">
        <f t="shared" si="0"/>
        <v>94</v>
      </c>
      <c r="H11" s="149">
        <v>1</v>
      </c>
      <c r="I11" s="149">
        <v>2</v>
      </c>
      <c r="J11" s="149">
        <v>89</v>
      </c>
      <c r="K11" s="149">
        <v>2</v>
      </c>
      <c r="L11" s="149">
        <v>0</v>
      </c>
      <c r="M11" s="149">
        <v>0</v>
      </c>
      <c r="N11" s="149">
        <v>0</v>
      </c>
      <c r="O11" s="9">
        <f t="shared" si="1"/>
        <v>3</v>
      </c>
      <c r="P11" s="147">
        <f t="shared" si="2"/>
        <v>3.1914893617021276</v>
      </c>
    </row>
    <row r="12" spans="1:16" ht="15" customHeight="1" x14ac:dyDescent="0.25">
      <c r="A12" s="217"/>
      <c r="B12" s="217"/>
      <c r="C12" s="217"/>
      <c r="D12" s="10">
        <v>5</v>
      </c>
      <c r="E12" s="21" t="s">
        <v>22</v>
      </c>
      <c r="F12" s="122">
        <f>STUNTING!F13</f>
        <v>77</v>
      </c>
      <c r="G12" s="99">
        <f t="shared" si="0"/>
        <v>71</v>
      </c>
      <c r="H12" s="149">
        <v>0</v>
      </c>
      <c r="I12" s="149">
        <v>1</v>
      </c>
      <c r="J12" s="149">
        <v>67</v>
      </c>
      <c r="K12" s="149">
        <v>3</v>
      </c>
      <c r="L12" s="149">
        <v>0</v>
      </c>
      <c r="M12" s="149">
        <v>0</v>
      </c>
      <c r="N12" s="149">
        <v>0</v>
      </c>
      <c r="O12" s="180">
        <f t="shared" si="1"/>
        <v>1</v>
      </c>
      <c r="P12" s="2">
        <f t="shared" si="2"/>
        <v>1.4084507042253522</v>
      </c>
    </row>
    <row r="13" spans="1:16" ht="15" customHeight="1" x14ac:dyDescent="0.25">
      <c r="A13" s="217"/>
      <c r="B13" s="217"/>
      <c r="C13" s="217"/>
      <c r="D13" s="10">
        <v>6</v>
      </c>
      <c r="E13" s="21" t="s">
        <v>23</v>
      </c>
      <c r="F13" s="122">
        <f>STUNTING!F14</f>
        <v>79</v>
      </c>
      <c r="G13" s="99">
        <f t="shared" si="0"/>
        <v>78</v>
      </c>
      <c r="H13" s="149">
        <v>1</v>
      </c>
      <c r="I13" s="149">
        <v>4</v>
      </c>
      <c r="J13" s="149">
        <v>72</v>
      </c>
      <c r="K13" s="149">
        <v>1</v>
      </c>
      <c r="L13" s="149">
        <v>0</v>
      </c>
      <c r="M13" s="149">
        <v>0</v>
      </c>
      <c r="N13" s="149">
        <v>0</v>
      </c>
      <c r="O13" s="9">
        <f t="shared" si="1"/>
        <v>5</v>
      </c>
      <c r="P13" s="133">
        <f t="shared" si="2"/>
        <v>6.4102564102564097</v>
      </c>
    </row>
    <row r="14" spans="1:16" ht="15" customHeight="1" x14ac:dyDescent="0.25">
      <c r="A14" s="217"/>
      <c r="B14" s="217"/>
      <c r="C14" s="217"/>
      <c r="D14" s="10">
        <v>7</v>
      </c>
      <c r="E14" s="21" t="s">
        <v>24</v>
      </c>
      <c r="F14" s="122">
        <f>STUNTING!F15</f>
        <v>65</v>
      </c>
      <c r="G14" s="99">
        <f t="shared" si="0"/>
        <v>63</v>
      </c>
      <c r="H14" s="149">
        <v>0</v>
      </c>
      <c r="I14" s="149">
        <v>1</v>
      </c>
      <c r="J14" s="149">
        <v>58</v>
      </c>
      <c r="K14" s="149">
        <v>4</v>
      </c>
      <c r="L14" s="149">
        <v>0</v>
      </c>
      <c r="M14" s="149">
        <v>0</v>
      </c>
      <c r="N14" s="149">
        <v>0</v>
      </c>
      <c r="O14" s="9">
        <f t="shared" si="1"/>
        <v>1</v>
      </c>
      <c r="P14" s="2">
        <f t="shared" si="2"/>
        <v>1.5873015873015872</v>
      </c>
    </row>
    <row r="15" spans="1:16" ht="15" customHeight="1" x14ac:dyDescent="0.25">
      <c r="A15" s="217"/>
      <c r="B15" s="217"/>
      <c r="C15" s="217"/>
      <c r="D15" s="10">
        <v>8</v>
      </c>
      <c r="E15" s="21" t="s">
        <v>25</v>
      </c>
      <c r="F15" s="122">
        <f>STUNTING!F16</f>
        <v>44</v>
      </c>
      <c r="G15" s="99">
        <f t="shared" si="0"/>
        <v>44</v>
      </c>
      <c r="H15" s="149">
        <v>0</v>
      </c>
      <c r="I15" s="149">
        <v>3</v>
      </c>
      <c r="J15" s="149">
        <v>39</v>
      </c>
      <c r="K15" s="149">
        <v>2</v>
      </c>
      <c r="L15" s="149">
        <v>0</v>
      </c>
      <c r="M15" s="149">
        <v>0</v>
      </c>
      <c r="N15" s="149">
        <v>0</v>
      </c>
      <c r="O15" s="9">
        <f t="shared" si="1"/>
        <v>3</v>
      </c>
      <c r="P15" s="2">
        <f t="shared" si="2"/>
        <v>6.8181818181818175</v>
      </c>
    </row>
    <row r="16" spans="1:16" ht="15" customHeight="1" x14ac:dyDescent="0.25">
      <c r="A16" s="217"/>
      <c r="B16" s="217"/>
      <c r="C16" s="217"/>
      <c r="D16" s="10">
        <v>9</v>
      </c>
      <c r="E16" s="21" t="s">
        <v>26</v>
      </c>
      <c r="F16" s="122">
        <f>STUNTING!F17</f>
        <v>79</v>
      </c>
      <c r="G16" s="99">
        <f t="shared" si="0"/>
        <v>73</v>
      </c>
      <c r="H16" s="149">
        <v>0</v>
      </c>
      <c r="I16" s="149">
        <v>2</v>
      </c>
      <c r="J16" s="149">
        <v>69</v>
      </c>
      <c r="K16" s="149">
        <v>2</v>
      </c>
      <c r="L16" s="149">
        <v>0</v>
      </c>
      <c r="M16" s="149">
        <v>0</v>
      </c>
      <c r="N16" s="149">
        <v>0</v>
      </c>
      <c r="O16" s="9">
        <f t="shared" si="1"/>
        <v>2</v>
      </c>
      <c r="P16" s="147">
        <f t="shared" si="2"/>
        <v>2.7397260273972601</v>
      </c>
    </row>
    <row r="17" spans="1:18" ht="15" customHeight="1" x14ac:dyDescent="0.25">
      <c r="A17" s="217"/>
      <c r="B17" s="217"/>
      <c r="C17" s="218"/>
      <c r="D17" s="10">
        <v>10</v>
      </c>
      <c r="E17" s="21" t="s">
        <v>27</v>
      </c>
      <c r="F17" s="122">
        <f>STUNTING!F18</f>
        <v>48</v>
      </c>
      <c r="G17" s="99">
        <f>H17+I17+J17+K17+L17+M17+N17</f>
        <v>46</v>
      </c>
      <c r="H17" s="149">
        <v>1</v>
      </c>
      <c r="I17" s="149">
        <v>4</v>
      </c>
      <c r="J17" s="149">
        <v>40</v>
      </c>
      <c r="K17" s="149">
        <v>1</v>
      </c>
      <c r="L17" s="149">
        <v>0</v>
      </c>
      <c r="M17" s="149">
        <v>0</v>
      </c>
      <c r="N17" s="149">
        <v>0</v>
      </c>
      <c r="O17" s="9">
        <f>H17+I17</f>
        <v>5</v>
      </c>
      <c r="P17" s="2">
        <f t="shared" si="2"/>
        <v>10.869565217391305</v>
      </c>
    </row>
    <row r="18" spans="1:18" ht="15" customHeight="1" x14ac:dyDescent="0.25">
      <c r="A18" s="51"/>
      <c r="B18" s="217"/>
      <c r="C18" s="284" t="s">
        <v>210</v>
      </c>
      <c r="D18" s="285"/>
      <c r="E18" s="286"/>
      <c r="F18" s="22">
        <f>SUM(F8:F17)</f>
        <v>710</v>
      </c>
      <c r="G18" s="23">
        <f>SUM(G8:G17)</f>
        <v>691</v>
      </c>
      <c r="H18" s="23">
        <f t="shared" ref="H18:N18" si="3">SUM(H8:H17)</f>
        <v>5</v>
      </c>
      <c r="I18" s="23">
        <f t="shared" si="3"/>
        <v>24</v>
      </c>
      <c r="J18" s="23">
        <f t="shared" si="3"/>
        <v>643</v>
      </c>
      <c r="K18" s="23">
        <f t="shared" si="3"/>
        <v>18</v>
      </c>
      <c r="L18" s="23">
        <f t="shared" si="3"/>
        <v>0</v>
      </c>
      <c r="M18" s="182">
        <f>SUM(M8:M17)</f>
        <v>0</v>
      </c>
      <c r="N18" s="23">
        <f t="shared" si="3"/>
        <v>1</v>
      </c>
      <c r="O18" s="11">
        <f>H18+I18</f>
        <v>29</v>
      </c>
      <c r="P18" s="8">
        <f t="shared" si="2"/>
        <v>4.1968162083936322</v>
      </c>
    </row>
    <row r="19" spans="1:18" ht="15" customHeight="1" x14ac:dyDescent="0.25">
      <c r="A19" s="227">
        <v>2</v>
      </c>
      <c r="B19" s="217"/>
      <c r="C19" s="227" t="s">
        <v>10</v>
      </c>
      <c r="D19" s="10">
        <v>11</v>
      </c>
      <c r="E19" s="21" t="s">
        <v>9</v>
      </c>
      <c r="F19" s="123">
        <f>STUNTING!F20</f>
        <v>92</v>
      </c>
      <c r="G19" s="99">
        <f>H19+I19+J19+K19+L19+M19+N19</f>
        <v>92</v>
      </c>
      <c r="H19" s="149">
        <v>1</v>
      </c>
      <c r="I19" s="149">
        <v>3</v>
      </c>
      <c r="J19" s="149">
        <v>84</v>
      </c>
      <c r="K19" s="149">
        <v>3</v>
      </c>
      <c r="L19" s="149">
        <v>1</v>
      </c>
      <c r="M19" s="149">
        <v>0</v>
      </c>
      <c r="N19" s="149">
        <v>0</v>
      </c>
      <c r="O19" s="9">
        <f>H19+I19</f>
        <v>4</v>
      </c>
      <c r="P19" s="2">
        <f t="shared" si="2"/>
        <v>4.3478260869565215</v>
      </c>
    </row>
    <row r="20" spans="1:18" ht="15" customHeight="1" x14ac:dyDescent="0.25">
      <c r="A20" s="217"/>
      <c r="B20" s="217"/>
      <c r="C20" s="217"/>
      <c r="D20" s="10">
        <v>12</v>
      </c>
      <c r="E20" s="21" t="s">
        <v>10</v>
      </c>
      <c r="F20" s="123">
        <f>STUNTING!F21</f>
        <v>38</v>
      </c>
      <c r="G20" s="99">
        <f t="shared" ref="G20:G28" si="4">H20+I20+J20+K20+L20+M20+N20</f>
        <v>38</v>
      </c>
      <c r="H20" s="149">
        <v>0</v>
      </c>
      <c r="I20" s="149">
        <v>2</v>
      </c>
      <c r="J20" s="149">
        <v>35</v>
      </c>
      <c r="K20" s="149">
        <v>1</v>
      </c>
      <c r="L20" s="149">
        <v>0</v>
      </c>
      <c r="M20" s="149">
        <v>0</v>
      </c>
      <c r="N20" s="149">
        <v>0</v>
      </c>
      <c r="O20" s="9">
        <f t="shared" ref="O20:O28" si="5">H20+I20</f>
        <v>2</v>
      </c>
      <c r="P20" s="147">
        <f>O20/G20*100</f>
        <v>5.2631578947368416</v>
      </c>
    </row>
    <row r="21" spans="1:18" ht="15" customHeight="1" x14ac:dyDescent="0.25">
      <c r="A21" s="217"/>
      <c r="B21" s="217"/>
      <c r="C21" s="217"/>
      <c r="D21" s="10">
        <v>13</v>
      </c>
      <c r="E21" s="21" t="s">
        <v>11</v>
      </c>
      <c r="F21" s="123">
        <f>STUNTING!F22</f>
        <v>28</v>
      </c>
      <c r="G21" s="99">
        <f t="shared" si="4"/>
        <v>28</v>
      </c>
      <c r="H21" s="149">
        <v>0</v>
      </c>
      <c r="I21" s="149">
        <v>2</v>
      </c>
      <c r="J21" s="149">
        <v>24</v>
      </c>
      <c r="K21" s="149">
        <v>2</v>
      </c>
      <c r="L21" s="149">
        <v>0</v>
      </c>
      <c r="M21" s="149">
        <v>0</v>
      </c>
      <c r="N21" s="149">
        <v>0</v>
      </c>
      <c r="O21" s="9">
        <f t="shared" si="5"/>
        <v>2</v>
      </c>
      <c r="P21" s="147">
        <f t="shared" si="2"/>
        <v>7.1428571428571423</v>
      </c>
    </row>
    <row r="22" spans="1:18" ht="15" customHeight="1" x14ac:dyDescent="0.25">
      <c r="A22" s="217"/>
      <c r="B22" s="217"/>
      <c r="C22" s="217"/>
      <c r="D22" s="10">
        <v>14</v>
      </c>
      <c r="E22" s="21" t="s">
        <v>12</v>
      </c>
      <c r="F22" s="123">
        <f>STUNTING!F23</f>
        <v>95</v>
      </c>
      <c r="G22" s="99">
        <f t="shared" si="4"/>
        <v>95</v>
      </c>
      <c r="H22" s="149">
        <v>0</v>
      </c>
      <c r="I22" s="149">
        <v>4</v>
      </c>
      <c r="J22" s="149">
        <v>85</v>
      </c>
      <c r="K22" s="149">
        <v>4</v>
      </c>
      <c r="L22" s="149">
        <v>2</v>
      </c>
      <c r="M22" s="149">
        <v>0</v>
      </c>
      <c r="N22" s="149">
        <v>0</v>
      </c>
      <c r="O22" s="9">
        <f t="shared" si="5"/>
        <v>4</v>
      </c>
      <c r="P22" s="2">
        <f t="shared" si="2"/>
        <v>4.2105263157894735</v>
      </c>
    </row>
    <row r="23" spans="1:18" ht="15" customHeight="1" x14ac:dyDescent="0.25">
      <c r="A23" s="217"/>
      <c r="B23" s="217"/>
      <c r="C23" s="217"/>
      <c r="D23" s="10">
        <v>15</v>
      </c>
      <c r="E23" s="21" t="s">
        <v>13</v>
      </c>
      <c r="F23" s="123">
        <f>STUNTING!F24</f>
        <v>41</v>
      </c>
      <c r="G23" s="99">
        <f t="shared" si="4"/>
        <v>41</v>
      </c>
      <c r="H23" s="149">
        <v>0</v>
      </c>
      <c r="I23" s="149">
        <v>4</v>
      </c>
      <c r="J23" s="149">
        <v>35</v>
      </c>
      <c r="K23" s="149">
        <v>2</v>
      </c>
      <c r="L23" s="149">
        <v>0</v>
      </c>
      <c r="M23" s="149">
        <v>0</v>
      </c>
      <c r="N23" s="149">
        <v>0</v>
      </c>
      <c r="O23" s="9">
        <f t="shared" si="5"/>
        <v>4</v>
      </c>
      <c r="P23" s="2">
        <f t="shared" si="2"/>
        <v>9.7560975609756095</v>
      </c>
    </row>
    <row r="24" spans="1:18" ht="15" customHeight="1" x14ac:dyDescent="0.25">
      <c r="A24" s="217"/>
      <c r="B24" s="217"/>
      <c r="C24" s="217"/>
      <c r="D24" s="10">
        <v>16</v>
      </c>
      <c r="E24" s="21" t="s">
        <v>14</v>
      </c>
      <c r="F24" s="123">
        <f>STUNTING!F25</f>
        <v>24</v>
      </c>
      <c r="G24" s="99">
        <f t="shared" si="4"/>
        <v>24</v>
      </c>
      <c r="H24" s="149">
        <v>0</v>
      </c>
      <c r="I24" s="149">
        <v>1</v>
      </c>
      <c r="J24" s="149">
        <v>20</v>
      </c>
      <c r="K24" s="149">
        <v>3</v>
      </c>
      <c r="L24" s="149">
        <v>0</v>
      </c>
      <c r="M24" s="149">
        <v>0</v>
      </c>
      <c r="N24" s="149">
        <v>0</v>
      </c>
      <c r="O24" s="9">
        <f t="shared" si="5"/>
        <v>1</v>
      </c>
      <c r="P24" s="147">
        <f t="shared" si="2"/>
        <v>4.1666666666666661</v>
      </c>
    </row>
    <row r="25" spans="1:18" ht="15" customHeight="1" x14ac:dyDescent="0.25">
      <c r="A25" s="217"/>
      <c r="B25" s="217"/>
      <c r="C25" s="217"/>
      <c r="D25" s="10">
        <v>17</v>
      </c>
      <c r="E25" s="21" t="s">
        <v>15</v>
      </c>
      <c r="F25" s="123">
        <f>STUNTING!F26</f>
        <v>58</v>
      </c>
      <c r="G25" s="99">
        <f t="shared" si="4"/>
        <v>58</v>
      </c>
      <c r="H25" s="149">
        <v>0</v>
      </c>
      <c r="I25" s="149">
        <v>4</v>
      </c>
      <c r="J25" s="149">
        <v>52</v>
      </c>
      <c r="K25" s="149">
        <v>2</v>
      </c>
      <c r="L25" s="149">
        <v>0</v>
      </c>
      <c r="M25" s="149">
        <v>0</v>
      </c>
      <c r="N25" s="149">
        <v>0</v>
      </c>
      <c r="O25" s="9">
        <f t="shared" si="5"/>
        <v>4</v>
      </c>
      <c r="P25" s="2">
        <f t="shared" si="2"/>
        <v>6.8965517241379306</v>
      </c>
    </row>
    <row r="26" spans="1:18" ht="15" customHeight="1" x14ac:dyDescent="0.25">
      <c r="A26" s="217"/>
      <c r="B26" s="217"/>
      <c r="C26" s="217"/>
      <c r="D26" s="10">
        <v>18</v>
      </c>
      <c r="E26" s="21" t="s">
        <v>16</v>
      </c>
      <c r="F26" s="123">
        <f>STUNTING!F27</f>
        <v>56</v>
      </c>
      <c r="G26" s="99">
        <f>H26+I26+J26+K26+L26+M26+N26</f>
        <v>56</v>
      </c>
      <c r="H26" s="149">
        <v>0</v>
      </c>
      <c r="I26" s="149">
        <v>3</v>
      </c>
      <c r="J26" s="149">
        <v>51</v>
      </c>
      <c r="K26" s="149">
        <v>2</v>
      </c>
      <c r="L26" s="149">
        <v>0</v>
      </c>
      <c r="M26" s="149">
        <v>0</v>
      </c>
      <c r="N26" s="149">
        <v>0</v>
      </c>
      <c r="O26" s="9">
        <f t="shared" si="5"/>
        <v>3</v>
      </c>
      <c r="P26" s="2">
        <f t="shared" si="2"/>
        <v>5.3571428571428568</v>
      </c>
    </row>
    <row r="27" spans="1:18" ht="15" customHeight="1" x14ac:dyDescent="0.25">
      <c r="A27" s="217"/>
      <c r="B27" s="217"/>
      <c r="C27" s="217"/>
      <c r="D27" s="10">
        <v>19</v>
      </c>
      <c r="E27" s="21" t="s">
        <v>17</v>
      </c>
      <c r="F27" s="123">
        <f>STUNTING!F28</f>
        <v>89</v>
      </c>
      <c r="G27" s="99">
        <f t="shared" si="4"/>
        <v>89</v>
      </c>
      <c r="H27" s="149">
        <v>0</v>
      </c>
      <c r="I27" s="149">
        <v>7</v>
      </c>
      <c r="J27" s="149">
        <v>80</v>
      </c>
      <c r="K27" s="149">
        <v>1</v>
      </c>
      <c r="L27" s="149">
        <v>1</v>
      </c>
      <c r="M27" s="149">
        <v>0</v>
      </c>
      <c r="N27" s="149">
        <v>0</v>
      </c>
      <c r="O27" s="9">
        <f t="shared" si="5"/>
        <v>7</v>
      </c>
      <c r="P27" s="2">
        <f t="shared" si="2"/>
        <v>7.8651685393258424</v>
      </c>
    </row>
    <row r="28" spans="1:18" ht="15" customHeight="1" x14ac:dyDescent="0.25">
      <c r="A28" s="217"/>
      <c r="B28" s="217"/>
      <c r="C28" s="218"/>
      <c r="D28" s="10">
        <v>20</v>
      </c>
      <c r="E28" s="21" t="s">
        <v>28</v>
      </c>
      <c r="F28" s="123">
        <f>STUNTING!F29</f>
        <v>43</v>
      </c>
      <c r="G28" s="99">
        <f t="shared" si="4"/>
        <v>43</v>
      </c>
      <c r="H28" s="149">
        <v>0</v>
      </c>
      <c r="I28" s="149">
        <v>6</v>
      </c>
      <c r="J28" s="149">
        <v>37</v>
      </c>
      <c r="K28" s="149">
        <v>0</v>
      </c>
      <c r="L28" s="149">
        <v>0</v>
      </c>
      <c r="M28" s="149">
        <v>0</v>
      </c>
      <c r="N28" s="149">
        <v>0</v>
      </c>
      <c r="O28" s="9">
        <f t="shared" si="5"/>
        <v>6</v>
      </c>
      <c r="P28" s="2">
        <f>O28/G28*100</f>
        <v>13.953488372093023</v>
      </c>
    </row>
    <row r="29" spans="1:18" ht="15" customHeight="1" x14ac:dyDescent="0.25">
      <c r="A29" s="218"/>
      <c r="B29" s="218"/>
      <c r="C29" s="51" t="s">
        <v>211</v>
      </c>
      <c r="D29" s="51"/>
      <c r="E29" s="51"/>
      <c r="F29" s="12">
        <f>SUM(F19:F28)</f>
        <v>564</v>
      </c>
      <c r="G29" s="23">
        <f>SUM(G19:G28)</f>
        <v>564</v>
      </c>
      <c r="H29" s="23">
        <f t="shared" ref="H29:N29" si="6">SUM(H19:H28)</f>
        <v>1</v>
      </c>
      <c r="I29" s="23">
        <f t="shared" si="6"/>
        <v>36</v>
      </c>
      <c r="J29" s="23">
        <f t="shared" si="6"/>
        <v>503</v>
      </c>
      <c r="K29" s="23">
        <f t="shared" si="6"/>
        <v>20</v>
      </c>
      <c r="L29" s="23">
        <f t="shared" si="6"/>
        <v>4</v>
      </c>
      <c r="M29" s="182">
        <f>SUM(M19:M28)</f>
        <v>0</v>
      </c>
      <c r="N29" s="23">
        <f t="shared" si="6"/>
        <v>0</v>
      </c>
      <c r="O29" s="11">
        <f>H29+I29</f>
        <v>37</v>
      </c>
      <c r="P29" s="8">
        <f>O29/G29*100</f>
        <v>6.5602836879432624</v>
      </c>
      <c r="R29">
        <f>SUM(R19:R28)</f>
        <v>0</v>
      </c>
    </row>
    <row r="30" spans="1:18" ht="15" customHeight="1" x14ac:dyDescent="0.25">
      <c r="A30" s="287" t="s">
        <v>215</v>
      </c>
      <c r="B30" s="288"/>
      <c r="C30" s="288"/>
      <c r="D30" s="288"/>
      <c r="E30" s="289"/>
      <c r="F30" s="57">
        <f>F18+F29</f>
        <v>1274</v>
      </c>
      <c r="G30" s="58">
        <f>G29+G18</f>
        <v>1255</v>
      </c>
      <c r="H30" s="58">
        <f t="shared" ref="H30:O30" si="7">H29+H18</f>
        <v>6</v>
      </c>
      <c r="I30" s="58">
        <f t="shared" si="7"/>
        <v>60</v>
      </c>
      <c r="J30" s="58">
        <f t="shared" si="7"/>
        <v>1146</v>
      </c>
      <c r="K30" s="58">
        <f t="shared" si="7"/>
        <v>38</v>
      </c>
      <c r="L30" s="58">
        <f t="shared" si="7"/>
        <v>4</v>
      </c>
      <c r="M30" s="58">
        <f>M29+M18</f>
        <v>0</v>
      </c>
      <c r="N30" s="58">
        <f t="shared" si="7"/>
        <v>1</v>
      </c>
      <c r="O30" s="58">
        <f t="shared" si="7"/>
        <v>66</v>
      </c>
      <c r="P30" s="83">
        <f>O30/G30*100</f>
        <v>5.2589641434262955</v>
      </c>
    </row>
    <row r="31" spans="1:18" x14ac:dyDescent="0.25">
      <c r="A31" s="227">
        <v>3</v>
      </c>
      <c r="B31" s="227" t="s">
        <v>166</v>
      </c>
      <c r="C31" s="227" t="s">
        <v>45</v>
      </c>
      <c r="D31" s="10">
        <v>1</v>
      </c>
      <c r="E31" s="21" t="s">
        <v>35</v>
      </c>
      <c r="F31" s="123">
        <f>STUNTING!F32</f>
        <v>38</v>
      </c>
      <c r="G31" s="99">
        <f>H31+I31+J31+K31+L31+M31+N31</f>
        <v>38</v>
      </c>
      <c r="H31" s="149">
        <v>0</v>
      </c>
      <c r="I31" s="149">
        <v>3</v>
      </c>
      <c r="J31" s="149">
        <v>35</v>
      </c>
      <c r="K31" s="149">
        <v>0</v>
      </c>
      <c r="L31" s="149">
        <v>0</v>
      </c>
      <c r="M31" s="149">
        <v>0</v>
      </c>
      <c r="N31" s="149">
        <v>0</v>
      </c>
      <c r="O31" s="9">
        <f t="shared" si="1"/>
        <v>3</v>
      </c>
      <c r="P31" s="2">
        <f t="shared" si="2"/>
        <v>7.8947368421052628</v>
      </c>
    </row>
    <row r="32" spans="1:18" x14ac:dyDescent="0.25">
      <c r="A32" s="217"/>
      <c r="B32" s="217"/>
      <c r="C32" s="217"/>
      <c r="D32" s="10">
        <v>2</v>
      </c>
      <c r="E32" s="21" t="s">
        <v>36</v>
      </c>
      <c r="F32" s="123">
        <f>STUNTING!F33</f>
        <v>30</v>
      </c>
      <c r="G32" s="99">
        <f t="shared" ref="G32:G41" si="8">H32+I32+J32+K32+L32+M32+N32</f>
        <v>30</v>
      </c>
      <c r="H32" s="149">
        <v>1</v>
      </c>
      <c r="I32" s="149">
        <v>2</v>
      </c>
      <c r="J32" s="149">
        <v>26</v>
      </c>
      <c r="K32" s="149">
        <v>1</v>
      </c>
      <c r="L32" s="149">
        <v>0</v>
      </c>
      <c r="M32" s="149">
        <v>0</v>
      </c>
      <c r="N32" s="149">
        <v>0</v>
      </c>
      <c r="O32" s="9">
        <f t="shared" si="1"/>
        <v>3</v>
      </c>
      <c r="P32" s="2">
        <f t="shared" si="2"/>
        <v>10</v>
      </c>
    </row>
    <row r="33" spans="1:16" x14ac:dyDescent="0.25">
      <c r="A33" s="217"/>
      <c r="B33" s="217"/>
      <c r="C33" s="217"/>
      <c r="D33" s="10">
        <v>3</v>
      </c>
      <c r="E33" s="21" t="s">
        <v>37</v>
      </c>
      <c r="F33" s="123">
        <f>STUNTING!F34</f>
        <v>74</v>
      </c>
      <c r="G33" s="99">
        <f t="shared" si="8"/>
        <v>74</v>
      </c>
      <c r="H33" s="149">
        <v>2</v>
      </c>
      <c r="I33" s="149">
        <v>9</v>
      </c>
      <c r="J33" s="149">
        <v>60</v>
      </c>
      <c r="K33" s="149">
        <v>3</v>
      </c>
      <c r="L33" s="149">
        <v>0</v>
      </c>
      <c r="M33" s="149">
        <v>0</v>
      </c>
      <c r="N33" s="149">
        <v>0</v>
      </c>
      <c r="O33" s="9">
        <f t="shared" si="1"/>
        <v>11</v>
      </c>
      <c r="P33" s="2">
        <f t="shared" si="2"/>
        <v>14.864864864864865</v>
      </c>
    </row>
    <row r="34" spans="1:16" x14ac:dyDescent="0.25">
      <c r="A34" s="217"/>
      <c r="B34" s="217"/>
      <c r="C34" s="217"/>
      <c r="D34" s="10">
        <v>4</v>
      </c>
      <c r="E34" s="21" t="s">
        <v>38</v>
      </c>
      <c r="F34" s="123">
        <f>STUNTING!F35</f>
        <v>26</v>
      </c>
      <c r="G34" s="99">
        <f t="shared" si="8"/>
        <v>26</v>
      </c>
      <c r="H34" s="149">
        <v>0</v>
      </c>
      <c r="I34" s="149">
        <v>3</v>
      </c>
      <c r="J34" s="149">
        <v>21</v>
      </c>
      <c r="K34" s="149">
        <v>2</v>
      </c>
      <c r="L34" s="149">
        <v>0</v>
      </c>
      <c r="M34" s="149">
        <v>0</v>
      </c>
      <c r="N34" s="149">
        <v>0</v>
      </c>
      <c r="O34" s="9">
        <f t="shared" si="1"/>
        <v>3</v>
      </c>
      <c r="P34" s="147">
        <f>O34/G34*100</f>
        <v>11.538461538461538</v>
      </c>
    </row>
    <row r="35" spans="1:16" x14ac:dyDescent="0.25">
      <c r="A35" s="217"/>
      <c r="B35" s="217"/>
      <c r="C35" s="217"/>
      <c r="D35" s="10">
        <v>5</v>
      </c>
      <c r="E35" s="21" t="s">
        <v>39</v>
      </c>
      <c r="F35" s="123">
        <f>STUNTING!F36</f>
        <v>35</v>
      </c>
      <c r="G35" s="99">
        <f t="shared" si="8"/>
        <v>31</v>
      </c>
      <c r="H35" s="149">
        <v>0</v>
      </c>
      <c r="I35" s="149">
        <v>2</v>
      </c>
      <c r="J35" s="149">
        <v>28</v>
      </c>
      <c r="K35" s="149">
        <v>0</v>
      </c>
      <c r="L35" s="149">
        <v>0</v>
      </c>
      <c r="M35" s="149">
        <v>0</v>
      </c>
      <c r="N35" s="149">
        <v>1</v>
      </c>
      <c r="O35" s="9">
        <f t="shared" si="1"/>
        <v>2</v>
      </c>
      <c r="P35" s="2">
        <f t="shared" si="2"/>
        <v>6.4516129032258061</v>
      </c>
    </row>
    <row r="36" spans="1:16" x14ac:dyDescent="0.25">
      <c r="A36" s="217"/>
      <c r="B36" s="217"/>
      <c r="C36" s="217"/>
      <c r="D36" s="10">
        <v>6</v>
      </c>
      <c r="E36" s="21" t="s">
        <v>40</v>
      </c>
      <c r="F36" s="123">
        <f>STUNTING!F37</f>
        <v>63</v>
      </c>
      <c r="G36" s="99">
        <f t="shared" si="8"/>
        <v>63</v>
      </c>
      <c r="H36" s="149">
        <v>0</v>
      </c>
      <c r="I36" s="149">
        <v>4</v>
      </c>
      <c r="J36" s="149">
        <v>53</v>
      </c>
      <c r="K36" s="149">
        <v>4</v>
      </c>
      <c r="L36" s="149">
        <v>0</v>
      </c>
      <c r="M36" s="149">
        <v>0</v>
      </c>
      <c r="N36" s="149">
        <v>2</v>
      </c>
      <c r="O36" s="9">
        <f t="shared" si="1"/>
        <v>4</v>
      </c>
      <c r="P36" s="2">
        <f t="shared" si="2"/>
        <v>6.3492063492063489</v>
      </c>
    </row>
    <row r="37" spans="1:16" x14ac:dyDescent="0.25">
      <c r="A37" s="217"/>
      <c r="B37" s="217"/>
      <c r="C37" s="217"/>
      <c r="D37" s="10">
        <v>7</v>
      </c>
      <c r="E37" s="21" t="s">
        <v>41</v>
      </c>
      <c r="F37" s="123">
        <f>STUNTING!F38</f>
        <v>49</v>
      </c>
      <c r="G37" s="99">
        <f t="shared" si="8"/>
        <v>47</v>
      </c>
      <c r="H37" s="149">
        <v>0</v>
      </c>
      <c r="I37" s="149">
        <v>3</v>
      </c>
      <c r="J37" s="149">
        <v>44</v>
      </c>
      <c r="K37" s="149">
        <v>0</v>
      </c>
      <c r="L37" s="149">
        <v>0</v>
      </c>
      <c r="M37" s="149">
        <v>0</v>
      </c>
      <c r="N37" s="149">
        <v>0</v>
      </c>
      <c r="O37" s="9">
        <f t="shared" si="1"/>
        <v>3</v>
      </c>
      <c r="P37" s="2">
        <f t="shared" si="2"/>
        <v>6.3829787234042552</v>
      </c>
    </row>
    <row r="38" spans="1:16" x14ac:dyDescent="0.25">
      <c r="A38" s="217"/>
      <c r="B38" s="217"/>
      <c r="C38" s="217"/>
      <c r="D38" s="10">
        <v>8</v>
      </c>
      <c r="E38" s="21" t="s">
        <v>42</v>
      </c>
      <c r="F38" s="123">
        <f>STUNTING!F39</f>
        <v>89</v>
      </c>
      <c r="G38" s="99">
        <f t="shared" si="8"/>
        <v>88</v>
      </c>
      <c r="H38" s="149">
        <v>0</v>
      </c>
      <c r="I38" s="149">
        <v>6</v>
      </c>
      <c r="J38" s="149">
        <v>79</v>
      </c>
      <c r="K38" s="149">
        <v>3</v>
      </c>
      <c r="L38" s="149">
        <v>0</v>
      </c>
      <c r="M38" s="149">
        <v>0</v>
      </c>
      <c r="N38" s="149">
        <v>0</v>
      </c>
      <c r="O38" s="9">
        <f t="shared" si="1"/>
        <v>6</v>
      </c>
      <c r="P38" s="2">
        <f t="shared" si="2"/>
        <v>6.8181818181818175</v>
      </c>
    </row>
    <row r="39" spans="1:16" x14ac:dyDescent="0.25">
      <c r="A39" s="217"/>
      <c r="B39" s="217"/>
      <c r="C39" s="217"/>
      <c r="D39" s="10">
        <v>9</v>
      </c>
      <c r="E39" s="21" t="s">
        <v>45</v>
      </c>
      <c r="F39" s="123">
        <f>STUNTING!F40</f>
        <v>190</v>
      </c>
      <c r="G39" s="99">
        <f t="shared" si="8"/>
        <v>122</v>
      </c>
      <c r="H39" s="149">
        <v>0</v>
      </c>
      <c r="I39" s="149">
        <v>7</v>
      </c>
      <c r="J39" s="149">
        <v>110</v>
      </c>
      <c r="K39" s="149">
        <v>5</v>
      </c>
      <c r="L39" s="149">
        <v>0</v>
      </c>
      <c r="M39" s="149">
        <v>0</v>
      </c>
      <c r="N39" s="149">
        <v>0</v>
      </c>
      <c r="O39" s="9">
        <f t="shared" si="1"/>
        <v>7</v>
      </c>
      <c r="P39" s="2">
        <f t="shared" si="2"/>
        <v>5.7377049180327866</v>
      </c>
    </row>
    <row r="40" spans="1:16" x14ac:dyDescent="0.25">
      <c r="A40" s="217"/>
      <c r="B40" s="217"/>
      <c r="C40" s="217"/>
      <c r="D40" s="10">
        <v>10</v>
      </c>
      <c r="E40" s="21" t="s">
        <v>46</v>
      </c>
      <c r="F40" s="123">
        <f>STUNTING!F41</f>
        <v>71</v>
      </c>
      <c r="G40" s="99">
        <f t="shared" si="8"/>
        <v>70</v>
      </c>
      <c r="H40" s="149">
        <v>1</v>
      </c>
      <c r="I40" s="149">
        <v>5</v>
      </c>
      <c r="J40" s="149">
        <v>59</v>
      </c>
      <c r="K40" s="149">
        <v>3</v>
      </c>
      <c r="L40" s="149">
        <v>0</v>
      </c>
      <c r="M40" s="149">
        <v>0</v>
      </c>
      <c r="N40" s="149">
        <v>2</v>
      </c>
      <c r="O40" s="9">
        <f t="shared" si="1"/>
        <v>6</v>
      </c>
      <c r="P40" s="2">
        <f t="shared" si="2"/>
        <v>8.5714285714285712</v>
      </c>
    </row>
    <row r="41" spans="1:16" x14ac:dyDescent="0.25">
      <c r="A41" s="217"/>
      <c r="B41" s="217"/>
      <c r="C41" s="217"/>
      <c r="D41" s="10">
        <v>11</v>
      </c>
      <c r="E41" s="21" t="s">
        <v>47</v>
      </c>
      <c r="F41" s="123">
        <f>STUNTING!F42</f>
        <v>68</v>
      </c>
      <c r="G41" s="99">
        <f t="shared" si="8"/>
        <v>65</v>
      </c>
      <c r="H41" s="149">
        <v>0</v>
      </c>
      <c r="I41" s="149">
        <v>6</v>
      </c>
      <c r="J41" s="149">
        <v>57</v>
      </c>
      <c r="K41" s="149">
        <v>2</v>
      </c>
      <c r="L41" s="149">
        <v>0</v>
      </c>
      <c r="M41" s="149">
        <v>0</v>
      </c>
      <c r="N41" s="149">
        <v>0</v>
      </c>
      <c r="O41" s="9">
        <f t="shared" si="1"/>
        <v>6</v>
      </c>
      <c r="P41" s="2">
        <f t="shared" si="2"/>
        <v>9.2307692307692317</v>
      </c>
    </row>
    <row r="42" spans="1:16" x14ac:dyDescent="0.25">
      <c r="A42" s="218"/>
      <c r="B42" s="217"/>
      <c r="C42" s="218"/>
      <c r="D42" s="10">
        <v>12</v>
      </c>
      <c r="E42" s="21" t="s">
        <v>49</v>
      </c>
      <c r="F42" s="123">
        <f>STUNTING!F43</f>
        <v>26</v>
      </c>
      <c r="G42" s="99">
        <f>H42+I42+J42+K42+L42+M42+N42</f>
        <v>26</v>
      </c>
      <c r="H42" s="149">
        <v>0</v>
      </c>
      <c r="I42" s="149">
        <v>3</v>
      </c>
      <c r="J42" s="149">
        <v>23</v>
      </c>
      <c r="K42" s="149">
        <v>0</v>
      </c>
      <c r="L42" s="149">
        <v>0</v>
      </c>
      <c r="M42" s="149">
        <v>0</v>
      </c>
      <c r="N42" s="149">
        <v>0</v>
      </c>
      <c r="O42" s="9">
        <f>H42+I42</f>
        <v>3</v>
      </c>
      <c r="P42" s="2">
        <f>O42/G42*100</f>
        <v>11.538461538461538</v>
      </c>
    </row>
    <row r="43" spans="1:16" x14ac:dyDescent="0.25">
      <c r="A43" s="51"/>
      <c r="B43" s="217"/>
      <c r="C43" s="51" t="s">
        <v>219</v>
      </c>
      <c r="D43" s="50"/>
      <c r="E43" s="33"/>
      <c r="F43" s="22">
        <f>SUM(F31:F42)</f>
        <v>759</v>
      </c>
      <c r="G43" s="23">
        <f>SUM(G31:G42)</f>
        <v>680</v>
      </c>
      <c r="H43" s="23">
        <f t="shared" ref="H43:N43" si="9">SUM(H31:H42)</f>
        <v>4</v>
      </c>
      <c r="I43" s="23">
        <f t="shared" si="9"/>
        <v>53</v>
      </c>
      <c r="J43" s="23">
        <f t="shared" si="9"/>
        <v>595</v>
      </c>
      <c r="K43" s="23">
        <f>SUM(K31:K42)</f>
        <v>23</v>
      </c>
      <c r="L43" s="23">
        <f t="shared" si="9"/>
        <v>0</v>
      </c>
      <c r="M43" s="182">
        <f>SUM(M31:M42)</f>
        <v>0</v>
      </c>
      <c r="N43" s="23">
        <f t="shared" si="9"/>
        <v>5</v>
      </c>
      <c r="O43" s="11">
        <f>H43+I43</f>
        <v>57</v>
      </c>
      <c r="P43" s="8">
        <f t="shared" si="2"/>
        <v>8.3823529411764692</v>
      </c>
    </row>
    <row r="44" spans="1:16" x14ac:dyDescent="0.25">
      <c r="A44" s="227">
        <v>4</v>
      </c>
      <c r="B44" s="217"/>
      <c r="C44" s="227" t="s">
        <v>205</v>
      </c>
      <c r="D44" s="10">
        <v>1</v>
      </c>
      <c r="E44" s="38" t="s">
        <v>29</v>
      </c>
      <c r="F44" s="123">
        <f>STUNTING!F45</f>
        <v>71</v>
      </c>
      <c r="G44" s="99">
        <f>H44+I44+J44+K44+L44+M44+N44</f>
        <v>71</v>
      </c>
      <c r="H44" s="149">
        <v>3</v>
      </c>
      <c r="I44" s="149">
        <v>4</v>
      </c>
      <c r="J44" s="149">
        <v>59</v>
      </c>
      <c r="K44" s="149">
        <v>3</v>
      </c>
      <c r="L44" s="149">
        <v>2</v>
      </c>
      <c r="M44" s="149">
        <v>0</v>
      </c>
      <c r="N44" s="149">
        <v>0</v>
      </c>
      <c r="O44" s="9">
        <f t="shared" si="1"/>
        <v>7</v>
      </c>
      <c r="P44" s="2">
        <f t="shared" si="2"/>
        <v>9.8591549295774641</v>
      </c>
    </row>
    <row r="45" spans="1:16" x14ac:dyDescent="0.25">
      <c r="A45" s="217"/>
      <c r="B45" s="217"/>
      <c r="C45" s="217"/>
      <c r="D45" s="10">
        <v>2</v>
      </c>
      <c r="E45" s="38" t="s">
        <v>30</v>
      </c>
      <c r="F45" s="123">
        <f>STUNTING!F46</f>
        <v>64</v>
      </c>
      <c r="G45" s="99">
        <f t="shared" ref="G45:G52" si="10">H45+I45+J45+K45+L45+M45+N45</f>
        <v>64</v>
      </c>
      <c r="H45" s="149">
        <v>0</v>
      </c>
      <c r="I45" s="149">
        <v>3</v>
      </c>
      <c r="J45" s="149">
        <v>60</v>
      </c>
      <c r="K45" s="149">
        <v>1</v>
      </c>
      <c r="L45" s="149">
        <v>0</v>
      </c>
      <c r="M45" s="149">
        <v>0</v>
      </c>
      <c r="N45" s="149">
        <v>0</v>
      </c>
      <c r="O45" s="9">
        <f t="shared" si="1"/>
        <v>3</v>
      </c>
      <c r="P45" s="2">
        <f t="shared" si="2"/>
        <v>4.6875</v>
      </c>
    </row>
    <row r="46" spans="1:16" x14ac:dyDescent="0.25">
      <c r="A46" s="217"/>
      <c r="B46" s="217"/>
      <c r="C46" s="217"/>
      <c r="D46" s="10">
        <v>3</v>
      </c>
      <c r="E46" s="38" t="s">
        <v>31</v>
      </c>
      <c r="F46" s="123">
        <f>STUNTING!F47</f>
        <v>65</v>
      </c>
      <c r="G46" s="99">
        <f t="shared" si="10"/>
        <v>65</v>
      </c>
      <c r="H46" s="149">
        <v>1</v>
      </c>
      <c r="I46" s="149">
        <v>4</v>
      </c>
      <c r="J46" s="149">
        <v>55</v>
      </c>
      <c r="K46" s="149">
        <v>4</v>
      </c>
      <c r="L46" s="149">
        <v>1</v>
      </c>
      <c r="M46" s="149">
        <v>0</v>
      </c>
      <c r="N46" s="149">
        <v>0</v>
      </c>
      <c r="O46" s="9">
        <f t="shared" si="1"/>
        <v>5</v>
      </c>
      <c r="P46" s="2">
        <f t="shared" si="2"/>
        <v>7.6923076923076925</v>
      </c>
    </row>
    <row r="47" spans="1:16" x14ac:dyDescent="0.25">
      <c r="A47" s="217"/>
      <c r="B47" s="217"/>
      <c r="C47" s="217"/>
      <c r="D47" s="10">
        <v>4</v>
      </c>
      <c r="E47" s="38" t="s">
        <v>32</v>
      </c>
      <c r="F47" s="123">
        <f>STUNTING!F48</f>
        <v>58</v>
      </c>
      <c r="G47" s="99">
        <f t="shared" si="10"/>
        <v>58</v>
      </c>
      <c r="H47" s="149">
        <v>0</v>
      </c>
      <c r="I47" s="149">
        <v>4</v>
      </c>
      <c r="J47" s="149">
        <v>50</v>
      </c>
      <c r="K47" s="149">
        <v>3</v>
      </c>
      <c r="L47" s="149">
        <v>1</v>
      </c>
      <c r="M47" s="149">
        <v>0</v>
      </c>
      <c r="N47" s="149">
        <v>0</v>
      </c>
      <c r="O47" s="9">
        <f t="shared" si="1"/>
        <v>4</v>
      </c>
      <c r="P47" s="2">
        <f t="shared" si="2"/>
        <v>6.8965517241379306</v>
      </c>
    </row>
    <row r="48" spans="1:16" x14ac:dyDescent="0.25">
      <c r="A48" s="217"/>
      <c r="B48" s="217"/>
      <c r="C48" s="217"/>
      <c r="D48" s="10">
        <v>5</v>
      </c>
      <c r="E48" s="38" t="s">
        <v>33</v>
      </c>
      <c r="F48" s="123">
        <f>STUNTING!F49</f>
        <v>60</v>
      </c>
      <c r="G48" s="99">
        <f>H48+I48+J48+K48+L48+M48+N48</f>
        <v>60</v>
      </c>
      <c r="H48" s="149">
        <v>1</v>
      </c>
      <c r="I48" s="149">
        <v>1</v>
      </c>
      <c r="J48" s="149">
        <v>55</v>
      </c>
      <c r="K48" s="149">
        <v>3</v>
      </c>
      <c r="L48" s="149">
        <v>0</v>
      </c>
      <c r="M48" s="149">
        <v>0</v>
      </c>
      <c r="N48" s="149">
        <v>0</v>
      </c>
      <c r="O48" s="9">
        <f t="shared" si="1"/>
        <v>2</v>
      </c>
      <c r="P48" s="2">
        <f t="shared" si="2"/>
        <v>3.3333333333333335</v>
      </c>
    </row>
    <row r="49" spans="1:16" x14ac:dyDescent="0.25">
      <c r="A49" s="217"/>
      <c r="B49" s="217"/>
      <c r="C49" s="217"/>
      <c r="D49" s="10">
        <v>6</v>
      </c>
      <c r="E49" s="38" t="s">
        <v>34</v>
      </c>
      <c r="F49" s="123">
        <f>STUNTING!F50</f>
        <v>33</v>
      </c>
      <c r="G49" s="99">
        <f t="shared" si="10"/>
        <v>33</v>
      </c>
      <c r="H49" s="149">
        <v>1</v>
      </c>
      <c r="I49" s="149">
        <v>2</v>
      </c>
      <c r="J49" s="149">
        <v>30</v>
      </c>
      <c r="K49" s="149">
        <v>0</v>
      </c>
      <c r="L49" s="149">
        <v>0</v>
      </c>
      <c r="M49" s="149">
        <v>0</v>
      </c>
      <c r="N49" s="149">
        <v>0</v>
      </c>
      <c r="O49" s="9">
        <f t="shared" si="1"/>
        <v>3</v>
      </c>
      <c r="P49" s="2">
        <f t="shared" si="2"/>
        <v>9.0909090909090917</v>
      </c>
    </row>
    <row r="50" spans="1:16" x14ac:dyDescent="0.25">
      <c r="A50" s="217"/>
      <c r="B50" s="217"/>
      <c r="C50" s="217"/>
      <c r="D50" s="10">
        <v>7</v>
      </c>
      <c r="E50" s="38" t="s">
        <v>43</v>
      </c>
      <c r="F50" s="123">
        <f>STUNTING!F51</f>
        <v>46</v>
      </c>
      <c r="G50" s="99">
        <f t="shared" si="10"/>
        <v>46</v>
      </c>
      <c r="H50" s="149">
        <v>0</v>
      </c>
      <c r="I50" s="149">
        <v>1</v>
      </c>
      <c r="J50" s="149">
        <v>41</v>
      </c>
      <c r="K50" s="149">
        <v>4</v>
      </c>
      <c r="L50" s="149">
        <v>0</v>
      </c>
      <c r="M50" s="149">
        <v>0</v>
      </c>
      <c r="N50" s="149">
        <v>0</v>
      </c>
      <c r="O50" s="9">
        <f t="shared" si="1"/>
        <v>1</v>
      </c>
      <c r="P50" s="147">
        <f t="shared" si="2"/>
        <v>2.1739130434782608</v>
      </c>
    </row>
    <row r="51" spans="1:16" x14ac:dyDescent="0.25">
      <c r="A51" s="217"/>
      <c r="B51" s="217"/>
      <c r="C51" s="217"/>
      <c r="D51" s="10">
        <v>8</v>
      </c>
      <c r="E51" s="38" t="s">
        <v>44</v>
      </c>
      <c r="F51" s="123">
        <f>STUNTING!F52</f>
        <v>48</v>
      </c>
      <c r="G51" s="99">
        <f t="shared" si="10"/>
        <v>48</v>
      </c>
      <c r="H51" s="149">
        <v>0</v>
      </c>
      <c r="I51" s="149">
        <v>5</v>
      </c>
      <c r="J51" s="149">
        <v>42</v>
      </c>
      <c r="K51" s="149">
        <v>1</v>
      </c>
      <c r="L51" s="149">
        <v>0</v>
      </c>
      <c r="M51" s="149">
        <v>0</v>
      </c>
      <c r="N51" s="149">
        <v>0</v>
      </c>
      <c r="O51" s="9">
        <f t="shared" si="1"/>
        <v>5</v>
      </c>
      <c r="P51" s="147">
        <f t="shared" si="2"/>
        <v>10.416666666666668</v>
      </c>
    </row>
    <row r="52" spans="1:16" x14ac:dyDescent="0.25">
      <c r="A52" s="217"/>
      <c r="B52" s="217"/>
      <c r="C52" s="217"/>
      <c r="D52" s="10">
        <v>9</v>
      </c>
      <c r="E52" s="38" t="s">
        <v>48</v>
      </c>
      <c r="F52" s="123">
        <f>STUNTING!F53</f>
        <v>35</v>
      </c>
      <c r="G52" s="99">
        <f t="shared" si="10"/>
        <v>35</v>
      </c>
      <c r="H52" s="149">
        <v>0</v>
      </c>
      <c r="I52" s="149">
        <v>0</v>
      </c>
      <c r="J52" s="149">
        <v>27</v>
      </c>
      <c r="K52" s="149">
        <v>7</v>
      </c>
      <c r="L52" s="149">
        <v>1</v>
      </c>
      <c r="M52" s="149">
        <v>0</v>
      </c>
      <c r="N52" s="149">
        <v>0</v>
      </c>
      <c r="O52" s="9">
        <f t="shared" si="1"/>
        <v>0</v>
      </c>
      <c r="P52" s="133">
        <f t="shared" si="2"/>
        <v>0</v>
      </c>
    </row>
    <row r="53" spans="1:16" x14ac:dyDescent="0.25">
      <c r="A53" s="218"/>
      <c r="B53" s="217"/>
      <c r="C53" s="218"/>
      <c r="D53" s="10">
        <v>10</v>
      </c>
      <c r="E53" s="38" t="s">
        <v>50</v>
      </c>
      <c r="F53" s="123">
        <f>STUNTING!F54</f>
        <v>51</v>
      </c>
      <c r="G53" s="99">
        <f>H53+I53+J53+K53+L53+M53+N53</f>
        <v>51</v>
      </c>
      <c r="H53" s="149">
        <v>0</v>
      </c>
      <c r="I53" s="149">
        <v>4</v>
      </c>
      <c r="J53" s="149">
        <v>43</v>
      </c>
      <c r="K53" s="149">
        <v>4</v>
      </c>
      <c r="L53" s="149">
        <v>0</v>
      </c>
      <c r="M53" s="149">
        <v>0</v>
      </c>
      <c r="N53" s="149">
        <v>0</v>
      </c>
      <c r="O53" s="9">
        <f>H53+I53</f>
        <v>4</v>
      </c>
      <c r="P53" s="2">
        <f t="shared" si="2"/>
        <v>7.8431372549019605</v>
      </c>
    </row>
    <row r="54" spans="1:16" x14ac:dyDescent="0.25">
      <c r="A54" s="87"/>
      <c r="B54" s="218"/>
      <c r="C54" s="51" t="s">
        <v>220</v>
      </c>
      <c r="D54" s="50"/>
      <c r="E54" s="55"/>
      <c r="F54" s="12">
        <f t="shared" ref="F54" si="11">SUM(F44:F53)</f>
        <v>531</v>
      </c>
      <c r="G54" s="23">
        <f>SUM(G44:G53)</f>
        <v>531</v>
      </c>
      <c r="H54" s="23">
        <f t="shared" ref="H54:N54" si="12">SUM(H44:H53)</f>
        <v>6</v>
      </c>
      <c r="I54" s="23">
        <f t="shared" si="12"/>
        <v>28</v>
      </c>
      <c r="J54" s="23">
        <f t="shared" si="12"/>
        <v>462</v>
      </c>
      <c r="K54" s="23">
        <f>SUM(K44:K53)</f>
        <v>30</v>
      </c>
      <c r="L54" s="23">
        <f t="shared" si="12"/>
        <v>5</v>
      </c>
      <c r="M54" s="182">
        <f>SUM(M44:M53)</f>
        <v>0</v>
      </c>
      <c r="N54" s="23">
        <f t="shared" si="12"/>
        <v>0</v>
      </c>
      <c r="O54" s="11">
        <f>H54+I54</f>
        <v>34</v>
      </c>
      <c r="P54" s="8">
        <f t="shared" si="2"/>
        <v>6.4030131826741998</v>
      </c>
    </row>
    <row r="55" spans="1:16" x14ac:dyDescent="0.25">
      <c r="A55" s="290" t="s">
        <v>163</v>
      </c>
      <c r="B55" s="290"/>
      <c r="C55" s="290"/>
      <c r="D55" s="290"/>
      <c r="E55" s="290"/>
      <c r="F55" s="84">
        <f>F54+F43</f>
        <v>1290</v>
      </c>
      <c r="G55" s="58">
        <f t="shared" ref="G55:O55" si="13">G43+G54</f>
        <v>1211</v>
      </c>
      <c r="H55" s="85">
        <f t="shared" si="13"/>
        <v>10</v>
      </c>
      <c r="I55" s="85">
        <f t="shared" si="13"/>
        <v>81</v>
      </c>
      <c r="J55" s="85">
        <f t="shared" si="13"/>
        <v>1057</v>
      </c>
      <c r="K55" s="85">
        <f t="shared" si="13"/>
        <v>53</v>
      </c>
      <c r="L55" s="85">
        <f t="shared" si="13"/>
        <v>5</v>
      </c>
      <c r="M55" s="184">
        <f t="shared" si="13"/>
        <v>0</v>
      </c>
      <c r="N55" s="85">
        <f t="shared" si="13"/>
        <v>5</v>
      </c>
      <c r="O55" s="86">
        <f t="shared" si="13"/>
        <v>91</v>
      </c>
      <c r="P55" s="83">
        <f t="shared" si="2"/>
        <v>7.5144508670520231</v>
      </c>
    </row>
    <row r="56" spans="1:16" ht="15" customHeight="1" x14ac:dyDescent="0.25">
      <c r="A56" s="227">
        <v>5</v>
      </c>
      <c r="B56" s="227" t="s">
        <v>167</v>
      </c>
      <c r="C56" s="227" t="s">
        <v>59</v>
      </c>
      <c r="D56" s="10">
        <v>1</v>
      </c>
      <c r="E56" s="21" t="s">
        <v>57</v>
      </c>
      <c r="F56" s="123">
        <f>STUNTING!F57</f>
        <v>241</v>
      </c>
      <c r="G56" s="99">
        <f>H56+I56+J56+K56+L56+M56+N56</f>
        <v>207</v>
      </c>
      <c r="H56" s="149">
        <v>1</v>
      </c>
      <c r="I56" s="149">
        <v>19</v>
      </c>
      <c r="J56" s="149">
        <v>178</v>
      </c>
      <c r="K56" s="149">
        <v>8</v>
      </c>
      <c r="L56" s="149">
        <v>1</v>
      </c>
      <c r="M56" s="149">
        <v>0</v>
      </c>
      <c r="N56" s="149">
        <v>0</v>
      </c>
      <c r="O56" s="9">
        <f t="shared" si="1"/>
        <v>20</v>
      </c>
      <c r="P56" s="2">
        <f t="shared" si="2"/>
        <v>9.6618357487922708</v>
      </c>
    </row>
    <row r="57" spans="1:16" ht="15" customHeight="1" x14ac:dyDescent="0.25">
      <c r="A57" s="217"/>
      <c r="B57" s="217"/>
      <c r="C57" s="217"/>
      <c r="D57" s="10">
        <v>2</v>
      </c>
      <c r="E57" s="21" t="s">
        <v>58</v>
      </c>
      <c r="F57" s="123">
        <f>STUNTING!F58</f>
        <v>236</v>
      </c>
      <c r="G57" s="99">
        <f t="shared" ref="G57:G62" si="14">H57+I57+J57+K57+L57+M57+N57</f>
        <v>230</v>
      </c>
      <c r="H57" s="149">
        <v>0</v>
      </c>
      <c r="I57" s="149">
        <v>10</v>
      </c>
      <c r="J57" s="149">
        <v>217</v>
      </c>
      <c r="K57" s="149">
        <v>2</v>
      </c>
      <c r="L57" s="149">
        <v>0</v>
      </c>
      <c r="M57" s="149">
        <v>0</v>
      </c>
      <c r="N57" s="149">
        <v>1</v>
      </c>
      <c r="O57" s="9">
        <f t="shared" si="1"/>
        <v>10</v>
      </c>
      <c r="P57" s="2">
        <f t="shared" si="2"/>
        <v>4.3478260869565215</v>
      </c>
    </row>
    <row r="58" spans="1:16" ht="15" customHeight="1" x14ac:dyDescent="0.25">
      <c r="A58" s="217"/>
      <c r="B58" s="217"/>
      <c r="C58" s="217"/>
      <c r="D58" s="10">
        <v>3</v>
      </c>
      <c r="E58" s="21" t="s">
        <v>59</v>
      </c>
      <c r="F58" s="123">
        <f>STUNTING!F59</f>
        <v>252</v>
      </c>
      <c r="G58" s="99">
        <f t="shared" si="14"/>
        <v>235</v>
      </c>
      <c r="H58" s="149">
        <v>1</v>
      </c>
      <c r="I58" s="149">
        <v>19</v>
      </c>
      <c r="J58" s="149">
        <v>207</v>
      </c>
      <c r="K58" s="149">
        <v>7</v>
      </c>
      <c r="L58" s="149">
        <v>1</v>
      </c>
      <c r="M58" s="149">
        <v>0</v>
      </c>
      <c r="N58" s="149">
        <v>0</v>
      </c>
      <c r="O58" s="9">
        <f t="shared" si="1"/>
        <v>20</v>
      </c>
      <c r="P58" s="2">
        <f t="shared" si="2"/>
        <v>8.5106382978723403</v>
      </c>
    </row>
    <row r="59" spans="1:16" ht="15" customHeight="1" x14ac:dyDescent="0.25">
      <c r="A59" s="217"/>
      <c r="B59" s="217"/>
      <c r="C59" s="217"/>
      <c r="D59" s="10">
        <v>4</v>
      </c>
      <c r="E59" s="21" t="s">
        <v>60</v>
      </c>
      <c r="F59" s="123">
        <f>STUNTING!F60</f>
        <v>181</v>
      </c>
      <c r="G59" s="99">
        <f t="shared" si="14"/>
        <v>168</v>
      </c>
      <c r="H59" s="149">
        <v>3</v>
      </c>
      <c r="I59" s="149">
        <v>6</v>
      </c>
      <c r="J59" s="149">
        <v>151</v>
      </c>
      <c r="K59" s="149">
        <v>5</v>
      </c>
      <c r="L59" s="149">
        <v>2</v>
      </c>
      <c r="M59" s="149">
        <v>1</v>
      </c>
      <c r="N59" s="149">
        <v>0</v>
      </c>
      <c r="O59" s="9">
        <f t="shared" si="1"/>
        <v>9</v>
      </c>
      <c r="P59" s="2">
        <f t="shared" si="2"/>
        <v>5.3571428571428568</v>
      </c>
    </row>
    <row r="60" spans="1:16" ht="15" customHeight="1" x14ac:dyDescent="0.25">
      <c r="A60" s="217"/>
      <c r="B60" s="217"/>
      <c r="C60" s="217"/>
      <c r="D60" s="10">
        <v>5</v>
      </c>
      <c r="E60" s="21" t="s">
        <v>61</v>
      </c>
      <c r="F60" s="123">
        <f>STUNTING!F61</f>
        <v>310</v>
      </c>
      <c r="G60" s="99">
        <f t="shared" si="14"/>
        <v>279</v>
      </c>
      <c r="H60" s="149">
        <v>1</v>
      </c>
      <c r="I60" s="149">
        <v>16</v>
      </c>
      <c r="J60" s="149">
        <v>253</v>
      </c>
      <c r="K60" s="149">
        <v>7</v>
      </c>
      <c r="L60" s="149">
        <v>1</v>
      </c>
      <c r="M60" s="149">
        <v>0</v>
      </c>
      <c r="N60" s="149">
        <v>1</v>
      </c>
      <c r="O60" s="9">
        <f t="shared" si="1"/>
        <v>17</v>
      </c>
      <c r="P60" s="2">
        <f t="shared" si="2"/>
        <v>6.0931899641577063</v>
      </c>
    </row>
    <row r="61" spans="1:16" ht="15" customHeight="1" x14ac:dyDescent="0.25">
      <c r="A61" s="217"/>
      <c r="B61" s="217"/>
      <c r="C61" s="217"/>
      <c r="D61" s="10">
        <v>6</v>
      </c>
      <c r="E61" s="21" t="s">
        <v>65</v>
      </c>
      <c r="F61" s="123">
        <f>STUNTING!F62</f>
        <v>206</v>
      </c>
      <c r="G61" s="99">
        <f t="shared" si="14"/>
        <v>206</v>
      </c>
      <c r="H61" s="149">
        <v>2</v>
      </c>
      <c r="I61" s="149">
        <v>19</v>
      </c>
      <c r="J61" s="149">
        <v>169</v>
      </c>
      <c r="K61" s="149">
        <v>13</v>
      </c>
      <c r="L61" s="149">
        <v>2</v>
      </c>
      <c r="M61" s="149">
        <v>0</v>
      </c>
      <c r="N61" s="149">
        <v>1</v>
      </c>
      <c r="O61" s="9">
        <f t="shared" si="1"/>
        <v>21</v>
      </c>
      <c r="P61" s="2">
        <f t="shared" si="2"/>
        <v>10.194174757281553</v>
      </c>
    </row>
    <row r="62" spans="1:16" ht="15" customHeight="1" x14ac:dyDescent="0.25">
      <c r="A62" s="218"/>
      <c r="B62" s="217"/>
      <c r="C62" s="218"/>
      <c r="D62" s="10">
        <v>7</v>
      </c>
      <c r="E62" s="21" t="s">
        <v>66</v>
      </c>
      <c r="F62" s="123">
        <f>STUNTING!F63</f>
        <v>400</v>
      </c>
      <c r="G62" s="99">
        <f t="shared" si="14"/>
        <v>371</v>
      </c>
      <c r="H62" s="149">
        <v>0</v>
      </c>
      <c r="I62" s="149">
        <v>22</v>
      </c>
      <c r="J62" s="149">
        <v>329</v>
      </c>
      <c r="K62" s="149">
        <v>18</v>
      </c>
      <c r="L62" s="149">
        <v>2</v>
      </c>
      <c r="M62" s="149">
        <v>0</v>
      </c>
      <c r="N62" s="149">
        <v>0</v>
      </c>
      <c r="O62" s="9">
        <f>H62+I62</f>
        <v>22</v>
      </c>
      <c r="P62" s="2">
        <f t="shared" si="2"/>
        <v>5.9299191374663076</v>
      </c>
    </row>
    <row r="63" spans="1:16" ht="15" customHeight="1" x14ac:dyDescent="0.25">
      <c r="A63" s="51"/>
      <c r="B63" s="217"/>
      <c r="C63" s="51" t="s">
        <v>216</v>
      </c>
      <c r="D63" s="50"/>
      <c r="E63" s="33"/>
      <c r="F63" s="22">
        <f>SUM(F56:F62)</f>
        <v>1826</v>
      </c>
      <c r="G63" s="23">
        <f>SUM(G56:G62)</f>
        <v>1696</v>
      </c>
      <c r="H63" s="23">
        <f t="shared" ref="H63:N63" si="15">SUM(H56:H62)</f>
        <v>8</v>
      </c>
      <c r="I63" s="23">
        <f t="shared" si="15"/>
        <v>111</v>
      </c>
      <c r="J63" s="23">
        <f t="shared" si="15"/>
        <v>1504</v>
      </c>
      <c r="K63" s="23">
        <f t="shared" si="15"/>
        <v>60</v>
      </c>
      <c r="L63" s="23">
        <f t="shared" si="15"/>
        <v>9</v>
      </c>
      <c r="M63" s="182">
        <f>SUM(M56:M62)</f>
        <v>1</v>
      </c>
      <c r="N63" s="23">
        <f t="shared" si="15"/>
        <v>3</v>
      </c>
      <c r="O63" s="11">
        <f>H63+I63</f>
        <v>119</v>
      </c>
      <c r="P63" s="8">
        <f t="shared" si="2"/>
        <v>7.0165094339622645</v>
      </c>
    </row>
    <row r="64" spans="1:16" ht="15" customHeight="1" x14ac:dyDescent="0.25">
      <c r="A64" s="227">
        <v>6</v>
      </c>
      <c r="B64" s="217"/>
      <c r="C64" s="227" t="s">
        <v>63</v>
      </c>
      <c r="D64" s="10">
        <v>8</v>
      </c>
      <c r="E64" s="21" t="s">
        <v>51</v>
      </c>
      <c r="F64" s="123">
        <f>STUNTING!F65</f>
        <v>32</v>
      </c>
      <c r="G64" s="99">
        <f>H64+I64+J64+K64+L64+M64+N64</f>
        <v>30</v>
      </c>
      <c r="H64" s="149">
        <v>0</v>
      </c>
      <c r="I64" s="149">
        <v>1</v>
      </c>
      <c r="J64" s="149">
        <v>27</v>
      </c>
      <c r="K64" s="149">
        <v>1</v>
      </c>
      <c r="L64" s="149">
        <v>0</v>
      </c>
      <c r="M64" s="149">
        <v>0</v>
      </c>
      <c r="N64" s="149">
        <v>1</v>
      </c>
      <c r="O64" s="9">
        <f t="shared" si="1"/>
        <v>1</v>
      </c>
      <c r="P64" s="133">
        <f t="shared" si="2"/>
        <v>3.3333333333333335</v>
      </c>
    </row>
    <row r="65" spans="1:17" ht="15" customHeight="1" x14ac:dyDescent="0.25">
      <c r="A65" s="217"/>
      <c r="B65" s="217"/>
      <c r="C65" s="217"/>
      <c r="D65" s="10">
        <v>9</v>
      </c>
      <c r="E65" s="21" t="s">
        <v>52</v>
      </c>
      <c r="F65" s="123">
        <f>STUNTING!F66</f>
        <v>21</v>
      </c>
      <c r="G65" s="99">
        <f t="shared" ref="G65:G73" si="16">H65+I65+J65+K65+L65+M65+N65</f>
        <v>19</v>
      </c>
      <c r="H65" s="149">
        <v>0</v>
      </c>
      <c r="I65" s="149">
        <v>3</v>
      </c>
      <c r="J65" s="149">
        <v>16</v>
      </c>
      <c r="K65" s="149">
        <v>0</v>
      </c>
      <c r="L65" s="149">
        <v>0</v>
      </c>
      <c r="M65" s="149">
        <v>0</v>
      </c>
      <c r="N65" s="149">
        <v>0</v>
      </c>
      <c r="O65" s="9">
        <f t="shared" si="1"/>
        <v>3</v>
      </c>
      <c r="P65" s="147">
        <f t="shared" si="2"/>
        <v>15.789473684210526</v>
      </c>
    </row>
    <row r="66" spans="1:17" ht="15" customHeight="1" x14ac:dyDescent="0.25">
      <c r="A66" s="217"/>
      <c r="B66" s="217"/>
      <c r="C66" s="217"/>
      <c r="D66" s="10">
        <v>10</v>
      </c>
      <c r="E66" s="21" t="s">
        <v>53</v>
      </c>
      <c r="F66" s="123">
        <f>STUNTING!F67</f>
        <v>42</v>
      </c>
      <c r="G66" s="99">
        <f t="shared" si="16"/>
        <v>38</v>
      </c>
      <c r="H66" s="149">
        <v>0</v>
      </c>
      <c r="I66" s="149">
        <v>5</v>
      </c>
      <c r="J66" s="149">
        <v>32</v>
      </c>
      <c r="K66" s="149">
        <v>1</v>
      </c>
      <c r="L66" s="149">
        <v>0</v>
      </c>
      <c r="M66" s="149">
        <v>0</v>
      </c>
      <c r="N66" s="149">
        <v>0</v>
      </c>
      <c r="O66" s="9">
        <f t="shared" si="1"/>
        <v>5</v>
      </c>
      <c r="P66" s="2">
        <f t="shared" si="2"/>
        <v>13.157894736842104</v>
      </c>
    </row>
    <row r="67" spans="1:17" ht="15" customHeight="1" x14ac:dyDescent="0.25">
      <c r="A67" s="217"/>
      <c r="B67" s="217"/>
      <c r="C67" s="217"/>
      <c r="D67" s="10">
        <v>11</v>
      </c>
      <c r="E67" s="21" t="s">
        <v>204</v>
      </c>
      <c r="F67" s="123">
        <f>STUNTING!F68</f>
        <v>27</v>
      </c>
      <c r="G67" s="99">
        <f t="shared" si="16"/>
        <v>24</v>
      </c>
      <c r="H67" s="149">
        <v>0</v>
      </c>
      <c r="I67" s="149">
        <v>2</v>
      </c>
      <c r="J67" s="149">
        <v>21</v>
      </c>
      <c r="K67" s="149">
        <v>1</v>
      </c>
      <c r="L67" s="149">
        <v>0</v>
      </c>
      <c r="M67" s="149">
        <v>0</v>
      </c>
      <c r="N67" s="149">
        <v>0</v>
      </c>
      <c r="O67" s="9">
        <f t="shared" si="1"/>
        <v>2</v>
      </c>
      <c r="P67" s="2">
        <f t="shared" si="2"/>
        <v>8.3333333333333321</v>
      </c>
    </row>
    <row r="68" spans="1:17" ht="15" customHeight="1" x14ac:dyDescent="0.25">
      <c r="A68" s="217"/>
      <c r="B68" s="217"/>
      <c r="C68" s="217"/>
      <c r="D68" s="10">
        <v>12</v>
      </c>
      <c r="E68" s="21" t="s">
        <v>54</v>
      </c>
      <c r="F68" s="123">
        <f>STUNTING!F69</f>
        <v>35</v>
      </c>
      <c r="G68" s="99">
        <f t="shared" si="16"/>
        <v>31</v>
      </c>
      <c r="H68" s="149">
        <v>0</v>
      </c>
      <c r="I68" s="149">
        <v>4</v>
      </c>
      <c r="J68" s="149">
        <v>27</v>
      </c>
      <c r="K68" s="149">
        <v>0</v>
      </c>
      <c r="L68" s="149">
        <v>0</v>
      </c>
      <c r="M68" s="149">
        <v>0</v>
      </c>
      <c r="N68" s="149">
        <v>0</v>
      </c>
      <c r="O68" s="9">
        <f t="shared" si="1"/>
        <v>4</v>
      </c>
      <c r="P68" s="2">
        <f t="shared" si="2"/>
        <v>12.903225806451612</v>
      </c>
    </row>
    <row r="69" spans="1:17" ht="15" customHeight="1" x14ac:dyDescent="0.25">
      <c r="A69" s="217"/>
      <c r="B69" s="217"/>
      <c r="C69" s="217"/>
      <c r="D69" s="10">
        <v>13</v>
      </c>
      <c r="E69" s="21" t="s">
        <v>55</v>
      </c>
      <c r="F69" s="123">
        <f>STUNTING!F70</f>
        <v>58</v>
      </c>
      <c r="G69" s="99">
        <f t="shared" si="16"/>
        <v>47</v>
      </c>
      <c r="H69" s="149">
        <v>0</v>
      </c>
      <c r="I69" s="149">
        <v>1</v>
      </c>
      <c r="J69" s="149">
        <v>43</v>
      </c>
      <c r="K69" s="149">
        <v>3</v>
      </c>
      <c r="L69" s="149">
        <v>0</v>
      </c>
      <c r="M69" s="149">
        <v>0</v>
      </c>
      <c r="N69" s="149">
        <v>0</v>
      </c>
      <c r="O69" s="9">
        <f t="shared" si="1"/>
        <v>1</v>
      </c>
      <c r="P69" s="133">
        <f t="shared" si="2"/>
        <v>2.1276595744680851</v>
      </c>
    </row>
    <row r="70" spans="1:17" ht="15" customHeight="1" x14ac:dyDescent="0.25">
      <c r="A70" s="217"/>
      <c r="B70" s="217"/>
      <c r="C70" s="217"/>
      <c r="D70" s="10">
        <v>14</v>
      </c>
      <c r="E70" s="21" t="s">
        <v>56</v>
      </c>
      <c r="F70" s="123">
        <f>STUNTING!F71</f>
        <v>56</v>
      </c>
      <c r="G70" s="99">
        <f t="shared" si="16"/>
        <v>49</v>
      </c>
      <c r="H70" s="149">
        <v>0</v>
      </c>
      <c r="I70" s="149">
        <v>2</v>
      </c>
      <c r="J70" s="149">
        <v>43</v>
      </c>
      <c r="K70" s="149">
        <v>3</v>
      </c>
      <c r="L70" s="149">
        <v>0</v>
      </c>
      <c r="M70" s="149">
        <v>1</v>
      </c>
      <c r="N70" s="149">
        <v>0</v>
      </c>
      <c r="O70" s="9">
        <f t="shared" si="1"/>
        <v>2</v>
      </c>
      <c r="P70" s="2">
        <f t="shared" si="2"/>
        <v>4.0816326530612246</v>
      </c>
    </row>
    <row r="71" spans="1:17" ht="15" customHeight="1" x14ac:dyDescent="0.25">
      <c r="A71" s="217"/>
      <c r="B71" s="217"/>
      <c r="C71" s="217"/>
      <c r="D71" s="10">
        <v>15</v>
      </c>
      <c r="E71" s="21" t="s">
        <v>62</v>
      </c>
      <c r="F71" s="123">
        <f>STUNTING!F72</f>
        <v>25</v>
      </c>
      <c r="G71" s="99">
        <f t="shared" si="16"/>
        <v>24</v>
      </c>
      <c r="H71" s="149">
        <v>0</v>
      </c>
      <c r="I71" s="149">
        <v>0</v>
      </c>
      <c r="J71" s="149">
        <v>23</v>
      </c>
      <c r="K71" s="149">
        <v>0</v>
      </c>
      <c r="L71" s="149">
        <v>1</v>
      </c>
      <c r="M71" s="149">
        <v>0</v>
      </c>
      <c r="N71" s="149">
        <v>0</v>
      </c>
      <c r="O71" s="9">
        <f t="shared" si="1"/>
        <v>0</v>
      </c>
      <c r="P71" s="2">
        <f t="shared" si="2"/>
        <v>0</v>
      </c>
    </row>
    <row r="72" spans="1:17" ht="15" customHeight="1" x14ac:dyDescent="0.25">
      <c r="A72" s="217"/>
      <c r="B72" s="217"/>
      <c r="C72" s="217"/>
      <c r="D72" s="10">
        <v>16</v>
      </c>
      <c r="E72" s="21" t="s">
        <v>63</v>
      </c>
      <c r="F72" s="123">
        <f>STUNTING!F73</f>
        <v>115</v>
      </c>
      <c r="G72" s="99">
        <f t="shared" si="16"/>
        <v>88</v>
      </c>
      <c r="H72" s="149">
        <v>2</v>
      </c>
      <c r="I72" s="149">
        <v>7</v>
      </c>
      <c r="J72" s="149">
        <v>76</v>
      </c>
      <c r="K72" s="149">
        <v>1</v>
      </c>
      <c r="L72" s="149">
        <v>2</v>
      </c>
      <c r="M72" s="149">
        <v>0</v>
      </c>
      <c r="N72" s="149">
        <v>0</v>
      </c>
      <c r="O72" s="9">
        <f t="shared" si="1"/>
        <v>9</v>
      </c>
      <c r="P72" s="2">
        <f t="shared" si="2"/>
        <v>10.227272727272728</v>
      </c>
    </row>
    <row r="73" spans="1:17" ht="15" customHeight="1" x14ac:dyDescent="0.25">
      <c r="A73" s="217"/>
      <c r="B73" s="217"/>
      <c r="C73" s="217"/>
      <c r="D73" s="10">
        <v>17</v>
      </c>
      <c r="E73" s="21" t="s">
        <v>64</v>
      </c>
      <c r="F73" s="123">
        <f>STUNTING!F74</f>
        <v>26</v>
      </c>
      <c r="G73" s="99">
        <f t="shared" si="16"/>
        <v>26</v>
      </c>
      <c r="H73" s="149">
        <v>0</v>
      </c>
      <c r="I73" s="149">
        <v>2</v>
      </c>
      <c r="J73" s="149">
        <v>22</v>
      </c>
      <c r="K73" s="149">
        <v>2</v>
      </c>
      <c r="L73" s="149">
        <v>0</v>
      </c>
      <c r="M73" s="149">
        <v>0</v>
      </c>
      <c r="N73" s="149">
        <v>0</v>
      </c>
      <c r="O73" s="9">
        <f t="shared" si="1"/>
        <v>2</v>
      </c>
      <c r="P73" s="2">
        <f t="shared" si="2"/>
        <v>7.6923076923076925</v>
      </c>
    </row>
    <row r="74" spans="1:17" ht="15" customHeight="1" x14ac:dyDescent="0.25">
      <c r="A74" s="217"/>
      <c r="B74" s="217"/>
      <c r="C74" s="218"/>
      <c r="D74" s="10">
        <v>18</v>
      </c>
      <c r="E74" s="21" t="s">
        <v>67</v>
      </c>
      <c r="F74" s="123">
        <f>STUNTING!F75</f>
        <v>32</v>
      </c>
      <c r="G74" s="99">
        <f>H74+I74+J74+K74+L74+M74+N74</f>
        <v>29</v>
      </c>
      <c r="H74" s="149">
        <v>0</v>
      </c>
      <c r="I74" s="149">
        <v>3</v>
      </c>
      <c r="J74" s="149">
        <v>26</v>
      </c>
      <c r="K74" s="149">
        <v>0</v>
      </c>
      <c r="L74" s="149">
        <v>0</v>
      </c>
      <c r="M74" s="149">
        <v>0</v>
      </c>
      <c r="N74" s="149">
        <v>0</v>
      </c>
      <c r="O74" s="9">
        <f t="shared" si="1"/>
        <v>3</v>
      </c>
      <c r="P74" s="2">
        <f t="shared" si="2"/>
        <v>10.344827586206897</v>
      </c>
    </row>
    <row r="75" spans="1:17" ht="15" customHeight="1" x14ac:dyDescent="0.25">
      <c r="A75" s="218"/>
      <c r="B75" s="218"/>
      <c r="C75" s="284" t="s">
        <v>217</v>
      </c>
      <c r="D75" s="285"/>
      <c r="E75" s="286"/>
      <c r="F75" s="22">
        <f>SUM(F64:F74)</f>
        <v>469</v>
      </c>
      <c r="G75" s="23">
        <f>SUM(G64:G74)</f>
        <v>405</v>
      </c>
      <c r="H75" s="23">
        <f t="shared" ref="H75:O75" si="17">SUM(H64:H74)</f>
        <v>2</v>
      </c>
      <c r="I75" s="23">
        <f t="shared" si="17"/>
        <v>30</v>
      </c>
      <c r="J75" s="23">
        <f t="shared" si="17"/>
        <v>356</v>
      </c>
      <c r="K75" s="23">
        <f t="shared" si="17"/>
        <v>12</v>
      </c>
      <c r="L75" s="23">
        <f t="shared" si="17"/>
        <v>3</v>
      </c>
      <c r="M75" s="182">
        <f>SUM(M64:M74)</f>
        <v>1</v>
      </c>
      <c r="N75" s="23">
        <f t="shared" si="17"/>
        <v>1</v>
      </c>
      <c r="O75" s="23">
        <f t="shared" si="17"/>
        <v>32</v>
      </c>
      <c r="P75" s="8">
        <f t="shared" si="2"/>
        <v>7.9012345679012341</v>
      </c>
      <c r="Q75" s="191"/>
    </row>
    <row r="76" spans="1:17" ht="15" customHeight="1" x14ac:dyDescent="0.25">
      <c r="A76" s="295" t="s">
        <v>163</v>
      </c>
      <c r="B76" s="295"/>
      <c r="C76" s="295"/>
      <c r="D76" s="295"/>
      <c r="E76" s="295"/>
      <c r="F76" s="91">
        <f>F75+F63</f>
        <v>2295</v>
      </c>
      <c r="G76" s="58">
        <f>G63+G75</f>
        <v>2101</v>
      </c>
      <c r="H76" s="85">
        <f>H63+H75</f>
        <v>10</v>
      </c>
      <c r="I76" s="85">
        <f t="shared" ref="I76:O76" si="18">I63+I75</f>
        <v>141</v>
      </c>
      <c r="J76" s="85">
        <f t="shared" si="18"/>
        <v>1860</v>
      </c>
      <c r="K76" s="85">
        <f t="shared" si="18"/>
        <v>72</v>
      </c>
      <c r="L76" s="85">
        <f t="shared" si="18"/>
        <v>12</v>
      </c>
      <c r="M76" s="184">
        <f>M63+M75</f>
        <v>2</v>
      </c>
      <c r="N76" s="85">
        <f t="shared" si="18"/>
        <v>4</v>
      </c>
      <c r="O76" s="85">
        <f t="shared" si="18"/>
        <v>151</v>
      </c>
      <c r="P76" s="83">
        <f t="shared" si="2"/>
        <v>7.1870537839124227</v>
      </c>
    </row>
    <row r="77" spans="1:17" x14ac:dyDescent="0.25">
      <c r="A77" s="218">
        <v>7</v>
      </c>
      <c r="B77" s="218" t="s">
        <v>168</v>
      </c>
      <c r="C77" s="218" t="s">
        <v>71</v>
      </c>
      <c r="D77" s="52">
        <v>1</v>
      </c>
      <c r="E77" s="74" t="s">
        <v>68</v>
      </c>
      <c r="F77" s="124">
        <f>STUNTING!F78</f>
        <v>35</v>
      </c>
      <c r="G77" s="100">
        <f>H77+I77+J77+K77+L77+M77+N77</f>
        <v>35</v>
      </c>
      <c r="H77" s="149">
        <v>0</v>
      </c>
      <c r="I77" s="149">
        <v>3</v>
      </c>
      <c r="J77" s="149">
        <v>29</v>
      </c>
      <c r="K77" s="149">
        <v>2</v>
      </c>
      <c r="L77" s="149">
        <v>1</v>
      </c>
      <c r="M77" s="149">
        <v>0</v>
      </c>
      <c r="N77" s="149">
        <v>0</v>
      </c>
      <c r="O77" s="75">
        <f>H77+I77</f>
        <v>3</v>
      </c>
      <c r="P77" s="76">
        <f t="shared" si="2"/>
        <v>8.5714285714285712</v>
      </c>
    </row>
    <row r="78" spans="1:17" x14ac:dyDescent="0.25">
      <c r="A78" s="230"/>
      <c r="B78" s="230"/>
      <c r="C78" s="230"/>
      <c r="D78" s="10">
        <v>2</v>
      </c>
      <c r="E78" s="5" t="s">
        <v>69</v>
      </c>
      <c r="F78" s="124">
        <f>STUNTING!F79</f>
        <v>41</v>
      </c>
      <c r="G78" s="100">
        <f t="shared" ref="G78:G92" si="19">H78+I78+J78+K78+L78+M78+N78</f>
        <v>41</v>
      </c>
      <c r="H78" s="149">
        <v>0</v>
      </c>
      <c r="I78" s="149">
        <v>2</v>
      </c>
      <c r="J78" s="149">
        <v>38</v>
      </c>
      <c r="K78" s="149">
        <v>1</v>
      </c>
      <c r="L78" s="149">
        <v>0</v>
      </c>
      <c r="M78" s="149">
        <v>0</v>
      </c>
      <c r="N78" s="149">
        <v>0</v>
      </c>
      <c r="O78" s="9">
        <f t="shared" si="1"/>
        <v>2</v>
      </c>
      <c r="P78" s="147">
        <f t="shared" si="2"/>
        <v>4.8780487804878048</v>
      </c>
    </row>
    <row r="79" spans="1:17" x14ac:dyDescent="0.25">
      <c r="A79" s="230"/>
      <c r="B79" s="230"/>
      <c r="C79" s="230"/>
      <c r="D79" s="10">
        <v>3</v>
      </c>
      <c r="E79" s="5" t="s">
        <v>70</v>
      </c>
      <c r="F79" s="124">
        <f>STUNTING!F80</f>
        <v>48</v>
      </c>
      <c r="G79" s="100">
        <f t="shared" si="19"/>
        <v>48</v>
      </c>
      <c r="H79" s="149">
        <v>0</v>
      </c>
      <c r="I79" s="149">
        <v>5</v>
      </c>
      <c r="J79" s="149">
        <v>40</v>
      </c>
      <c r="K79" s="149">
        <v>3</v>
      </c>
      <c r="L79" s="149">
        <v>0</v>
      </c>
      <c r="M79" s="149">
        <v>0</v>
      </c>
      <c r="N79" s="149">
        <v>0</v>
      </c>
      <c r="O79" s="9">
        <f t="shared" ref="O79:O94" si="20">H79+I79</f>
        <v>5</v>
      </c>
      <c r="P79" s="147">
        <f t="shared" ref="P79:P133" si="21">O79/G79*100</f>
        <v>10.416666666666668</v>
      </c>
    </row>
    <row r="80" spans="1:17" x14ac:dyDescent="0.25">
      <c r="A80" s="230"/>
      <c r="B80" s="230"/>
      <c r="C80" s="230"/>
      <c r="D80" s="10">
        <v>4</v>
      </c>
      <c r="E80" s="5" t="s">
        <v>71</v>
      </c>
      <c r="F80" s="124">
        <f>STUNTING!F81</f>
        <v>55</v>
      </c>
      <c r="G80" s="100">
        <f t="shared" si="19"/>
        <v>55</v>
      </c>
      <c r="H80" s="149">
        <v>0</v>
      </c>
      <c r="I80" s="149">
        <v>4</v>
      </c>
      <c r="J80" s="149">
        <v>47</v>
      </c>
      <c r="K80" s="149">
        <v>4</v>
      </c>
      <c r="L80" s="149">
        <v>0</v>
      </c>
      <c r="M80" s="149">
        <v>0</v>
      </c>
      <c r="N80" s="149">
        <v>0</v>
      </c>
      <c r="O80" s="9">
        <f t="shared" si="20"/>
        <v>4</v>
      </c>
      <c r="P80" s="147">
        <f t="shared" si="21"/>
        <v>7.2727272727272725</v>
      </c>
    </row>
    <row r="81" spans="1:16" x14ac:dyDescent="0.25">
      <c r="A81" s="230"/>
      <c r="B81" s="230"/>
      <c r="C81" s="230"/>
      <c r="D81" s="10">
        <v>5</v>
      </c>
      <c r="E81" s="5" t="s">
        <v>72</v>
      </c>
      <c r="F81" s="124">
        <f>STUNTING!F82</f>
        <v>30</v>
      </c>
      <c r="G81" s="100">
        <f t="shared" si="19"/>
        <v>30</v>
      </c>
      <c r="H81" s="149">
        <v>1</v>
      </c>
      <c r="I81" s="149">
        <v>3</v>
      </c>
      <c r="J81" s="149">
        <v>26</v>
      </c>
      <c r="K81" s="149">
        <v>0</v>
      </c>
      <c r="L81" s="149">
        <v>0</v>
      </c>
      <c r="M81" s="149">
        <v>0</v>
      </c>
      <c r="N81" s="149">
        <v>0</v>
      </c>
      <c r="O81" s="9">
        <f t="shared" si="20"/>
        <v>4</v>
      </c>
      <c r="P81" s="147">
        <f t="shared" si="21"/>
        <v>13.333333333333334</v>
      </c>
    </row>
    <row r="82" spans="1:16" x14ac:dyDescent="0.25">
      <c r="A82" s="230"/>
      <c r="B82" s="230"/>
      <c r="C82" s="230"/>
      <c r="D82" s="10">
        <v>6</v>
      </c>
      <c r="E82" s="5" t="s">
        <v>73</v>
      </c>
      <c r="F82" s="124">
        <f>STUNTING!F83</f>
        <v>44</v>
      </c>
      <c r="G82" s="100">
        <f t="shared" si="19"/>
        <v>44</v>
      </c>
      <c r="H82" s="149">
        <v>0</v>
      </c>
      <c r="I82" s="149">
        <v>4</v>
      </c>
      <c r="J82" s="149">
        <v>38</v>
      </c>
      <c r="K82" s="149">
        <v>0</v>
      </c>
      <c r="L82" s="149">
        <v>1</v>
      </c>
      <c r="M82" s="149">
        <v>1</v>
      </c>
      <c r="N82" s="149">
        <v>0</v>
      </c>
      <c r="O82" s="9">
        <f t="shared" si="20"/>
        <v>4</v>
      </c>
      <c r="P82" s="147">
        <f t="shared" si="21"/>
        <v>9.0909090909090917</v>
      </c>
    </row>
    <row r="83" spans="1:16" x14ac:dyDescent="0.25">
      <c r="A83" s="230"/>
      <c r="B83" s="230"/>
      <c r="C83" s="230"/>
      <c r="D83" s="10">
        <v>7</v>
      </c>
      <c r="E83" s="5" t="s">
        <v>74</v>
      </c>
      <c r="F83" s="124">
        <f>STUNTING!F84</f>
        <v>38</v>
      </c>
      <c r="G83" s="100">
        <f t="shared" si="19"/>
        <v>38</v>
      </c>
      <c r="H83" s="149">
        <v>0</v>
      </c>
      <c r="I83" s="149">
        <v>1</v>
      </c>
      <c r="J83" s="149">
        <v>37</v>
      </c>
      <c r="K83" s="149">
        <v>0</v>
      </c>
      <c r="L83" s="149">
        <v>0</v>
      </c>
      <c r="M83" s="149">
        <v>0</v>
      </c>
      <c r="N83" s="149">
        <v>0</v>
      </c>
      <c r="O83" s="9">
        <f t="shared" si="20"/>
        <v>1</v>
      </c>
      <c r="P83" s="2">
        <f t="shared" si="21"/>
        <v>2.6315789473684208</v>
      </c>
    </row>
    <row r="84" spans="1:16" x14ac:dyDescent="0.25">
      <c r="A84" s="230"/>
      <c r="B84" s="230"/>
      <c r="C84" s="230"/>
      <c r="D84" s="10">
        <v>8</v>
      </c>
      <c r="E84" s="5" t="s">
        <v>75</v>
      </c>
      <c r="F84" s="124">
        <f>STUNTING!F85</f>
        <v>24</v>
      </c>
      <c r="G84" s="100">
        <f t="shared" si="19"/>
        <v>24</v>
      </c>
      <c r="H84" s="149">
        <v>0</v>
      </c>
      <c r="I84" s="149">
        <v>4</v>
      </c>
      <c r="J84" s="149">
        <v>20</v>
      </c>
      <c r="K84" s="149">
        <v>0</v>
      </c>
      <c r="L84" s="149">
        <v>0</v>
      </c>
      <c r="M84" s="149">
        <v>0</v>
      </c>
      <c r="N84" s="149">
        <v>0</v>
      </c>
      <c r="O84" s="9">
        <f t="shared" si="20"/>
        <v>4</v>
      </c>
      <c r="P84" s="2">
        <f t="shared" si="21"/>
        <v>16.666666666666664</v>
      </c>
    </row>
    <row r="85" spans="1:16" x14ac:dyDescent="0.25">
      <c r="A85" s="230"/>
      <c r="B85" s="230"/>
      <c r="C85" s="230"/>
      <c r="D85" s="10">
        <v>9</v>
      </c>
      <c r="E85" s="5" t="s">
        <v>76</v>
      </c>
      <c r="F85" s="124">
        <f>STUNTING!F86</f>
        <v>23</v>
      </c>
      <c r="G85" s="100">
        <f t="shared" si="19"/>
        <v>23</v>
      </c>
      <c r="H85" s="149">
        <v>0</v>
      </c>
      <c r="I85" s="149">
        <v>0</v>
      </c>
      <c r="J85" s="149">
        <v>23</v>
      </c>
      <c r="K85" s="149">
        <v>0</v>
      </c>
      <c r="L85" s="149">
        <v>0</v>
      </c>
      <c r="M85" s="149">
        <v>0</v>
      </c>
      <c r="N85" s="149">
        <v>0</v>
      </c>
      <c r="O85" s="9">
        <f t="shared" si="20"/>
        <v>0</v>
      </c>
      <c r="P85" s="133">
        <f t="shared" si="21"/>
        <v>0</v>
      </c>
    </row>
    <row r="86" spans="1:16" x14ac:dyDescent="0.25">
      <c r="A86" s="230"/>
      <c r="B86" s="230"/>
      <c r="C86" s="230"/>
      <c r="D86" s="10">
        <v>10</v>
      </c>
      <c r="E86" s="5" t="s">
        <v>77</v>
      </c>
      <c r="F86" s="124">
        <f>STUNTING!F87</f>
        <v>45</v>
      </c>
      <c r="G86" s="100">
        <f t="shared" si="19"/>
        <v>45</v>
      </c>
      <c r="H86" s="149">
        <v>0</v>
      </c>
      <c r="I86" s="149">
        <v>3</v>
      </c>
      <c r="J86" s="149">
        <v>41</v>
      </c>
      <c r="K86" s="149">
        <v>1</v>
      </c>
      <c r="L86" s="149">
        <v>0</v>
      </c>
      <c r="M86" s="149">
        <v>0</v>
      </c>
      <c r="N86" s="149">
        <v>0</v>
      </c>
      <c r="O86" s="9">
        <f t="shared" si="20"/>
        <v>3</v>
      </c>
      <c r="P86" s="2">
        <f t="shared" si="21"/>
        <v>6.666666666666667</v>
      </c>
    </row>
    <row r="87" spans="1:16" x14ac:dyDescent="0.25">
      <c r="A87" s="230"/>
      <c r="B87" s="230"/>
      <c r="C87" s="230"/>
      <c r="D87" s="10">
        <v>11</v>
      </c>
      <c r="E87" s="5" t="s">
        <v>78</v>
      </c>
      <c r="F87" s="124">
        <f>STUNTING!F88</f>
        <v>52</v>
      </c>
      <c r="G87" s="100">
        <f t="shared" si="19"/>
        <v>52</v>
      </c>
      <c r="H87" s="149">
        <v>0</v>
      </c>
      <c r="I87" s="149">
        <v>1</v>
      </c>
      <c r="J87" s="149">
        <v>48</v>
      </c>
      <c r="K87" s="149">
        <v>2</v>
      </c>
      <c r="L87" s="149">
        <v>1</v>
      </c>
      <c r="M87" s="149">
        <v>0</v>
      </c>
      <c r="N87" s="149">
        <v>0</v>
      </c>
      <c r="O87" s="9">
        <f t="shared" si="20"/>
        <v>1</v>
      </c>
      <c r="P87" s="147">
        <f t="shared" si="21"/>
        <v>1.9230769230769231</v>
      </c>
    </row>
    <row r="88" spans="1:16" x14ac:dyDescent="0.25">
      <c r="A88" s="230"/>
      <c r="B88" s="230"/>
      <c r="C88" s="230"/>
      <c r="D88" s="10">
        <v>12</v>
      </c>
      <c r="E88" s="5" t="s">
        <v>79</v>
      </c>
      <c r="F88" s="124">
        <f>STUNTING!F89</f>
        <v>25</v>
      </c>
      <c r="G88" s="100">
        <f t="shared" si="19"/>
        <v>25</v>
      </c>
      <c r="H88" s="149">
        <v>1</v>
      </c>
      <c r="I88" s="149">
        <v>4</v>
      </c>
      <c r="J88" s="149">
        <v>20</v>
      </c>
      <c r="K88" s="149">
        <v>0</v>
      </c>
      <c r="L88" s="149">
        <v>0</v>
      </c>
      <c r="M88" s="149">
        <v>0</v>
      </c>
      <c r="N88" s="149">
        <v>0</v>
      </c>
      <c r="O88" s="9">
        <f t="shared" si="20"/>
        <v>5</v>
      </c>
      <c r="P88" s="147">
        <f t="shared" si="21"/>
        <v>20</v>
      </c>
    </row>
    <row r="89" spans="1:16" x14ac:dyDescent="0.25">
      <c r="A89" s="230"/>
      <c r="B89" s="230"/>
      <c r="C89" s="230"/>
      <c r="D89" s="10">
        <v>13</v>
      </c>
      <c r="E89" s="5" t="s">
        <v>80</v>
      </c>
      <c r="F89" s="124">
        <f>STUNTING!F90</f>
        <v>26</v>
      </c>
      <c r="G89" s="100">
        <f t="shared" si="19"/>
        <v>26</v>
      </c>
      <c r="H89" s="149">
        <v>0</v>
      </c>
      <c r="I89" s="149">
        <v>1</v>
      </c>
      <c r="J89" s="149">
        <v>19</v>
      </c>
      <c r="K89" s="149">
        <v>4</v>
      </c>
      <c r="L89" s="149">
        <v>1</v>
      </c>
      <c r="M89" s="149">
        <v>1</v>
      </c>
      <c r="N89" s="149">
        <v>0</v>
      </c>
      <c r="O89" s="9">
        <f t="shared" si="20"/>
        <v>1</v>
      </c>
      <c r="P89" s="147">
        <f t="shared" si="21"/>
        <v>3.8461538461538463</v>
      </c>
    </row>
    <row r="90" spans="1:16" x14ac:dyDescent="0.25">
      <c r="A90" s="230"/>
      <c r="B90" s="230"/>
      <c r="C90" s="230"/>
      <c r="D90" s="10">
        <v>14</v>
      </c>
      <c r="E90" s="5" t="s">
        <v>81</v>
      </c>
      <c r="F90" s="124">
        <f>STUNTING!F91</f>
        <v>19</v>
      </c>
      <c r="G90" s="100">
        <f t="shared" si="19"/>
        <v>19</v>
      </c>
      <c r="H90" s="149">
        <v>0</v>
      </c>
      <c r="I90" s="149">
        <v>0</v>
      </c>
      <c r="J90" s="149">
        <v>19</v>
      </c>
      <c r="K90" s="149">
        <v>0</v>
      </c>
      <c r="L90" s="149">
        <v>0</v>
      </c>
      <c r="M90" s="149">
        <v>0</v>
      </c>
      <c r="N90" s="149">
        <v>0</v>
      </c>
      <c r="O90" s="9">
        <f t="shared" si="20"/>
        <v>0</v>
      </c>
      <c r="P90" s="133">
        <f t="shared" si="21"/>
        <v>0</v>
      </c>
    </row>
    <row r="91" spans="1:16" x14ac:dyDescent="0.25">
      <c r="A91" s="230"/>
      <c r="B91" s="230"/>
      <c r="C91" s="230"/>
      <c r="D91" s="10">
        <v>15</v>
      </c>
      <c r="E91" s="5" t="s">
        <v>82</v>
      </c>
      <c r="F91" s="124">
        <f>STUNTING!F92</f>
        <v>43</v>
      </c>
      <c r="G91" s="100">
        <f t="shared" si="19"/>
        <v>43</v>
      </c>
      <c r="H91" s="149">
        <v>0</v>
      </c>
      <c r="I91" s="149">
        <v>2</v>
      </c>
      <c r="J91" s="149">
        <v>40</v>
      </c>
      <c r="K91" s="149">
        <v>1</v>
      </c>
      <c r="L91" s="149">
        <v>0</v>
      </c>
      <c r="M91" s="149">
        <v>0</v>
      </c>
      <c r="N91" s="149">
        <v>0</v>
      </c>
      <c r="O91" s="9">
        <f t="shared" si="20"/>
        <v>2</v>
      </c>
      <c r="P91" s="2">
        <f t="shared" si="21"/>
        <v>4.6511627906976747</v>
      </c>
    </row>
    <row r="92" spans="1:16" x14ac:dyDescent="0.25">
      <c r="A92" s="230"/>
      <c r="B92" s="230"/>
      <c r="C92" s="230"/>
      <c r="D92" s="10">
        <v>16</v>
      </c>
      <c r="E92" s="5" t="s">
        <v>83</v>
      </c>
      <c r="F92" s="124">
        <f>STUNTING!F93</f>
        <v>28</v>
      </c>
      <c r="G92" s="100">
        <f t="shared" si="19"/>
        <v>28</v>
      </c>
      <c r="H92" s="149">
        <v>0</v>
      </c>
      <c r="I92" s="149">
        <v>0</v>
      </c>
      <c r="J92" s="149">
        <v>28</v>
      </c>
      <c r="K92" s="149">
        <v>0</v>
      </c>
      <c r="L92" s="149">
        <v>0</v>
      </c>
      <c r="M92" s="149">
        <v>0</v>
      </c>
      <c r="N92" s="149">
        <v>0</v>
      </c>
      <c r="O92" s="9">
        <f t="shared" si="20"/>
        <v>0</v>
      </c>
      <c r="P92" s="133">
        <f t="shared" si="21"/>
        <v>0</v>
      </c>
    </row>
    <row r="93" spans="1:16" x14ac:dyDescent="0.25">
      <c r="A93" s="230"/>
      <c r="B93" s="230"/>
      <c r="C93" s="230"/>
      <c r="D93" s="10">
        <v>17</v>
      </c>
      <c r="E93" s="5" t="s">
        <v>84</v>
      </c>
      <c r="F93" s="124">
        <f>STUNTING!F94</f>
        <v>21</v>
      </c>
      <c r="G93" s="100">
        <f>H93+I93+J93+K93+L93+M93+N93</f>
        <v>21</v>
      </c>
      <c r="H93" s="149">
        <v>0</v>
      </c>
      <c r="I93" s="149">
        <v>0</v>
      </c>
      <c r="J93" s="149">
        <v>19</v>
      </c>
      <c r="K93" s="149">
        <v>2</v>
      </c>
      <c r="L93" s="149">
        <v>0</v>
      </c>
      <c r="M93" s="149">
        <v>0</v>
      </c>
      <c r="N93" s="149">
        <v>0</v>
      </c>
      <c r="O93" s="9">
        <f t="shared" si="20"/>
        <v>0</v>
      </c>
      <c r="P93" s="133">
        <f t="shared" si="21"/>
        <v>0</v>
      </c>
    </row>
    <row r="94" spans="1:16" x14ac:dyDescent="0.25">
      <c r="A94" s="295" t="s">
        <v>163</v>
      </c>
      <c r="B94" s="295"/>
      <c r="C94" s="295"/>
      <c r="D94" s="295"/>
      <c r="E94" s="295"/>
      <c r="F94" s="57">
        <f t="shared" ref="F94" si="22">SUM(F77:F93)</f>
        <v>597</v>
      </c>
      <c r="G94" s="104">
        <f>SUM(G77:G93)</f>
        <v>597</v>
      </c>
      <c r="H94" s="104">
        <f t="shared" ref="H94:N94" si="23">SUM(H77:H93)</f>
        <v>2</v>
      </c>
      <c r="I94" s="104">
        <f t="shared" si="23"/>
        <v>37</v>
      </c>
      <c r="J94" s="104">
        <f t="shared" si="23"/>
        <v>532</v>
      </c>
      <c r="K94" s="104">
        <f t="shared" si="23"/>
        <v>20</v>
      </c>
      <c r="L94" s="104">
        <f t="shared" si="23"/>
        <v>4</v>
      </c>
      <c r="M94" s="104">
        <f>SUM(M77:M93)</f>
        <v>2</v>
      </c>
      <c r="N94" s="104">
        <f t="shared" si="23"/>
        <v>0</v>
      </c>
      <c r="O94" s="86">
        <f t="shared" si="20"/>
        <v>39</v>
      </c>
      <c r="P94" s="83">
        <f t="shared" si="21"/>
        <v>6.5326633165829149</v>
      </c>
    </row>
    <row r="95" spans="1:16" x14ac:dyDescent="0.25">
      <c r="A95" s="67"/>
      <c r="B95" s="67"/>
      <c r="C95" s="67"/>
      <c r="D95" s="67"/>
      <c r="E95" s="67"/>
      <c r="F95" s="68"/>
      <c r="G95" s="69"/>
      <c r="H95" s="70"/>
      <c r="I95" s="70"/>
      <c r="J95" s="70"/>
      <c r="K95" s="70"/>
      <c r="L95" s="70"/>
      <c r="M95" s="70"/>
      <c r="N95" s="70"/>
      <c r="O95" s="79"/>
      <c r="P95" s="77"/>
    </row>
    <row r="96" spans="1:16" x14ac:dyDescent="0.25">
      <c r="A96" s="64"/>
      <c r="B96" s="64"/>
      <c r="C96" s="64"/>
      <c r="D96" s="64"/>
      <c r="E96" s="64"/>
      <c r="F96" s="65"/>
      <c r="G96" s="72"/>
      <c r="H96" s="73"/>
      <c r="I96" s="73"/>
      <c r="J96" s="73"/>
      <c r="K96" s="73"/>
      <c r="L96" s="73"/>
      <c r="M96" s="73"/>
      <c r="N96" s="73"/>
      <c r="O96" s="80"/>
      <c r="P96" s="78"/>
    </row>
    <row r="97" spans="1:16" x14ac:dyDescent="0.25">
      <c r="A97" s="64"/>
      <c r="B97" s="64"/>
      <c r="C97" s="64"/>
      <c r="D97" s="64"/>
      <c r="E97" s="64"/>
      <c r="F97" s="65"/>
      <c r="G97" s="72"/>
      <c r="H97" s="73"/>
      <c r="I97" s="73"/>
      <c r="J97" s="73"/>
      <c r="K97" s="73"/>
      <c r="L97" s="73"/>
      <c r="M97" s="73"/>
      <c r="N97" s="73"/>
      <c r="O97" s="80"/>
      <c r="P97" s="78"/>
    </row>
    <row r="98" spans="1:16" x14ac:dyDescent="0.25">
      <c r="A98" s="64"/>
      <c r="B98" s="64"/>
      <c r="C98" s="64"/>
      <c r="D98" s="64"/>
      <c r="E98" s="64"/>
      <c r="F98" s="65"/>
      <c r="G98" s="72"/>
      <c r="H98" s="73"/>
      <c r="I98" s="73"/>
      <c r="J98" s="73"/>
      <c r="K98" s="73"/>
      <c r="L98" s="73"/>
      <c r="M98" s="73"/>
      <c r="N98" s="73"/>
      <c r="O98" s="80"/>
      <c r="P98" s="78"/>
    </row>
    <row r="99" spans="1:16" x14ac:dyDescent="0.25">
      <c r="A99" s="64"/>
      <c r="B99" s="64"/>
      <c r="C99" s="64"/>
      <c r="D99" s="64"/>
      <c r="E99" s="64"/>
      <c r="F99" s="65"/>
      <c r="G99" s="72"/>
      <c r="H99" s="73"/>
      <c r="I99" s="73"/>
      <c r="J99" s="73"/>
      <c r="K99" s="73"/>
      <c r="L99" s="73"/>
      <c r="M99" s="73"/>
      <c r="N99" s="73"/>
      <c r="O99" s="80"/>
      <c r="P99" s="78"/>
    </row>
    <row r="100" spans="1:16" x14ac:dyDescent="0.25">
      <c r="A100" s="64"/>
      <c r="B100" s="64"/>
      <c r="C100" s="64"/>
      <c r="D100" s="64"/>
      <c r="E100" s="64"/>
      <c r="F100" s="65"/>
      <c r="G100" s="72"/>
      <c r="H100" s="73"/>
      <c r="I100" s="73"/>
      <c r="J100" s="73"/>
      <c r="K100" s="73"/>
      <c r="L100" s="73"/>
      <c r="M100" s="73"/>
      <c r="N100" s="73"/>
      <c r="O100" s="80"/>
      <c r="P100" s="78"/>
    </row>
    <row r="101" spans="1:16" x14ac:dyDescent="0.25">
      <c r="A101" s="64"/>
      <c r="B101" s="64"/>
      <c r="C101" s="64"/>
      <c r="D101" s="64"/>
      <c r="E101" s="64"/>
      <c r="F101" s="65"/>
      <c r="G101" s="72"/>
      <c r="H101" s="73"/>
      <c r="I101" s="73"/>
      <c r="J101" s="73"/>
      <c r="K101" s="73"/>
      <c r="L101" s="73"/>
      <c r="M101" s="73"/>
      <c r="N101" s="73"/>
      <c r="O101" s="80"/>
      <c r="P101" s="78"/>
    </row>
    <row r="102" spans="1:16" x14ac:dyDescent="0.25">
      <c r="A102" s="64"/>
      <c r="B102" s="64"/>
      <c r="C102" s="64"/>
      <c r="D102" s="64"/>
      <c r="E102" s="64"/>
      <c r="F102" s="65"/>
      <c r="G102" s="72"/>
      <c r="H102" s="73"/>
      <c r="I102" s="73"/>
      <c r="J102" s="73"/>
      <c r="K102" s="73"/>
      <c r="L102" s="73"/>
      <c r="M102" s="73"/>
      <c r="N102" s="73"/>
      <c r="O102" s="80"/>
      <c r="P102" s="78"/>
    </row>
    <row r="103" spans="1:16" x14ac:dyDescent="0.25">
      <c r="A103" s="64"/>
      <c r="B103" s="64"/>
      <c r="C103" s="64"/>
      <c r="D103" s="64"/>
      <c r="E103" s="64"/>
      <c r="F103" s="65"/>
      <c r="G103" s="72"/>
      <c r="H103" s="73"/>
      <c r="I103" s="73"/>
      <c r="J103" s="73"/>
      <c r="K103" s="73"/>
      <c r="L103" s="73"/>
      <c r="M103" s="73"/>
      <c r="N103" s="73"/>
      <c r="O103" s="80"/>
      <c r="P103" s="78"/>
    </row>
    <row r="104" spans="1:16" x14ac:dyDescent="0.25">
      <c r="A104" s="64"/>
      <c r="B104" s="64"/>
      <c r="C104" s="64"/>
      <c r="D104" s="64"/>
      <c r="E104" s="64"/>
      <c r="F104" s="65"/>
      <c r="G104" s="72"/>
      <c r="H104" s="73"/>
      <c r="I104" s="73"/>
      <c r="J104" s="73"/>
      <c r="K104" s="73"/>
      <c r="L104" s="73"/>
      <c r="M104" s="73"/>
      <c r="N104" s="73"/>
      <c r="O104" s="80"/>
      <c r="P104" s="78"/>
    </row>
    <row r="105" spans="1:16" x14ac:dyDescent="0.25">
      <c r="A105" s="64"/>
      <c r="B105" s="64"/>
      <c r="C105" s="64"/>
      <c r="D105" s="64"/>
      <c r="E105" s="64"/>
      <c r="F105" s="65"/>
      <c r="G105" s="72"/>
      <c r="H105" s="73"/>
      <c r="I105" s="73"/>
      <c r="J105" s="73"/>
      <c r="K105" s="73"/>
      <c r="L105" s="73"/>
      <c r="M105" s="73"/>
      <c r="N105" s="73"/>
      <c r="O105" s="80"/>
      <c r="P105" s="78"/>
    </row>
    <row r="106" spans="1:16" x14ac:dyDescent="0.25">
      <c r="A106" s="64"/>
      <c r="B106" s="64"/>
      <c r="C106" s="64"/>
      <c r="D106" s="64"/>
      <c r="E106" s="64"/>
      <c r="F106" s="65"/>
      <c r="G106" s="72"/>
      <c r="H106" s="73"/>
      <c r="I106" s="73"/>
      <c r="J106" s="73"/>
      <c r="K106" s="73"/>
      <c r="L106" s="73"/>
      <c r="M106" s="73"/>
      <c r="N106" s="73"/>
      <c r="O106" s="80"/>
      <c r="P106" s="78"/>
    </row>
    <row r="107" spans="1:16" x14ac:dyDescent="0.25">
      <c r="A107" s="64"/>
      <c r="B107" s="64"/>
      <c r="C107" s="64"/>
      <c r="D107" s="64"/>
      <c r="E107" s="64"/>
      <c r="F107" s="65"/>
      <c r="G107" s="72"/>
      <c r="H107" s="73"/>
      <c r="I107" s="73"/>
      <c r="J107" s="73"/>
      <c r="K107" s="73"/>
      <c r="L107" s="73"/>
      <c r="M107" s="73"/>
      <c r="N107" s="73"/>
      <c r="O107" s="80"/>
      <c r="P107" s="78"/>
    </row>
    <row r="108" spans="1:16" x14ac:dyDescent="0.25">
      <c r="A108" s="64"/>
      <c r="B108" s="64"/>
      <c r="C108" s="64"/>
      <c r="D108" s="64"/>
      <c r="E108" s="64"/>
      <c r="F108" s="65"/>
      <c r="G108" s="72"/>
      <c r="H108" s="73"/>
      <c r="I108" s="73"/>
      <c r="J108" s="73"/>
      <c r="K108" s="73"/>
      <c r="L108" s="73"/>
      <c r="M108" s="73"/>
      <c r="N108" s="73"/>
      <c r="O108" s="80"/>
      <c r="P108" s="78"/>
    </row>
    <row r="109" spans="1:16" x14ac:dyDescent="0.25">
      <c r="A109" s="64"/>
      <c r="B109" s="64"/>
      <c r="C109" s="64"/>
      <c r="D109" s="64"/>
      <c r="E109" s="64"/>
      <c r="F109" s="65"/>
      <c r="G109" s="72"/>
      <c r="H109" s="73"/>
      <c r="I109" s="73"/>
      <c r="J109" s="73"/>
      <c r="K109" s="73"/>
      <c r="L109" s="73"/>
      <c r="M109" s="73"/>
      <c r="N109" s="73"/>
      <c r="O109" s="80"/>
      <c r="P109" s="78"/>
    </row>
    <row r="110" spans="1:16" x14ac:dyDescent="0.25">
      <c r="A110" s="64"/>
      <c r="B110" s="64"/>
      <c r="C110" s="64"/>
      <c r="D110" s="64"/>
      <c r="E110" s="64"/>
      <c r="F110" s="65"/>
      <c r="G110" s="72"/>
      <c r="H110" s="73"/>
      <c r="I110" s="73"/>
      <c r="J110" s="73"/>
      <c r="K110" s="73"/>
      <c r="L110" s="73"/>
      <c r="M110" s="73"/>
      <c r="N110" s="73"/>
      <c r="O110" s="80"/>
      <c r="P110" s="78"/>
    </row>
    <row r="111" spans="1:16" x14ac:dyDescent="0.25">
      <c r="A111" s="64"/>
      <c r="B111" s="64"/>
      <c r="C111" s="64"/>
      <c r="D111" s="64"/>
      <c r="E111" s="64"/>
      <c r="F111" s="65"/>
      <c r="G111" s="72"/>
      <c r="H111" s="73"/>
      <c r="I111" s="73"/>
      <c r="J111" s="73"/>
      <c r="K111" s="73"/>
      <c r="L111" s="73"/>
      <c r="M111" s="73"/>
      <c r="N111" s="73"/>
      <c r="O111" s="80"/>
      <c r="P111" s="78"/>
    </row>
    <row r="112" spans="1:16" x14ac:dyDescent="0.25">
      <c r="A112" s="64"/>
      <c r="B112" s="64"/>
      <c r="C112" s="64"/>
      <c r="D112" s="64"/>
      <c r="E112" s="64"/>
      <c r="F112" s="65"/>
      <c r="G112" s="72"/>
      <c r="H112" s="73"/>
      <c r="I112" s="73"/>
      <c r="J112" s="73"/>
      <c r="K112" s="73"/>
      <c r="L112" s="73"/>
      <c r="M112" s="73"/>
      <c r="N112" s="73"/>
      <c r="O112" s="80"/>
      <c r="P112" s="78"/>
    </row>
    <row r="113" spans="1:16" x14ac:dyDescent="0.25">
      <c r="A113" s="64"/>
      <c r="B113" s="64"/>
      <c r="C113" s="64"/>
      <c r="D113" s="64"/>
      <c r="E113" s="64"/>
      <c r="F113" s="65"/>
      <c r="G113" s="72"/>
      <c r="H113" s="73"/>
      <c r="I113" s="73"/>
      <c r="J113" s="73"/>
      <c r="K113" s="73"/>
      <c r="L113" s="73"/>
      <c r="M113" s="73"/>
      <c r="N113" s="73"/>
      <c r="O113" s="80"/>
      <c r="P113" s="78"/>
    </row>
    <row r="114" spans="1:16" x14ac:dyDescent="0.25">
      <c r="A114" s="64"/>
      <c r="B114" s="64"/>
      <c r="C114" s="64"/>
      <c r="D114" s="64"/>
      <c r="E114" s="64"/>
      <c r="F114" s="65"/>
      <c r="G114" s="72"/>
      <c r="H114" s="73"/>
      <c r="I114" s="73"/>
      <c r="J114" s="73"/>
      <c r="K114" s="73"/>
      <c r="L114" s="73"/>
      <c r="M114" s="73"/>
      <c r="N114" s="73"/>
      <c r="O114" s="80"/>
      <c r="P114" s="78"/>
    </row>
    <row r="115" spans="1:16" x14ac:dyDescent="0.25">
      <c r="A115" s="64"/>
      <c r="B115" s="64"/>
      <c r="C115" s="64"/>
      <c r="D115" s="64"/>
      <c r="E115" s="64"/>
      <c r="F115" s="65"/>
      <c r="G115" s="72"/>
      <c r="H115" s="73"/>
      <c r="I115" s="73"/>
      <c r="J115" s="73"/>
      <c r="K115" s="73"/>
      <c r="L115" s="73"/>
      <c r="M115" s="73"/>
      <c r="N115" s="73"/>
      <c r="O115" s="80"/>
      <c r="P115" s="78"/>
    </row>
    <row r="116" spans="1:16" x14ac:dyDescent="0.25">
      <c r="A116" s="64"/>
      <c r="B116" s="64"/>
      <c r="C116" s="64"/>
      <c r="D116" s="64"/>
      <c r="E116" s="64"/>
      <c r="F116" s="65"/>
      <c r="G116" s="72"/>
      <c r="H116" s="73"/>
      <c r="I116" s="73"/>
      <c r="J116" s="73"/>
      <c r="K116" s="73"/>
      <c r="L116" s="73"/>
      <c r="M116" s="73"/>
      <c r="N116" s="73"/>
      <c r="O116" s="80"/>
      <c r="P116" s="78"/>
    </row>
    <row r="117" spans="1:16" x14ac:dyDescent="0.25">
      <c r="A117" s="64"/>
      <c r="B117" s="64"/>
      <c r="C117" s="64"/>
      <c r="D117" s="64"/>
      <c r="E117" s="64"/>
      <c r="F117" s="65"/>
      <c r="G117" s="72"/>
      <c r="H117" s="73"/>
      <c r="I117" s="73"/>
      <c r="J117" s="73"/>
      <c r="K117" s="73"/>
      <c r="L117" s="73"/>
      <c r="M117" s="73"/>
      <c r="N117" s="73"/>
      <c r="O117" s="80"/>
      <c r="P117" s="78"/>
    </row>
    <row r="118" spans="1:16" x14ac:dyDescent="0.25">
      <c r="A118" s="64"/>
      <c r="B118" s="64"/>
      <c r="C118" s="64"/>
      <c r="D118" s="64"/>
      <c r="E118" s="64"/>
      <c r="F118" s="65"/>
      <c r="G118" s="72"/>
      <c r="H118" s="73"/>
      <c r="I118" s="73"/>
      <c r="J118" s="73"/>
      <c r="K118" s="73"/>
      <c r="L118" s="73"/>
      <c r="M118" s="73"/>
      <c r="N118" s="73"/>
      <c r="O118" s="80"/>
      <c r="P118" s="78"/>
    </row>
    <row r="119" spans="1:16" x14ac:dyDescent="0.25">
      <c r="A119" s="64"/>
      <c r="B119" s="64"/>
      <c r="C119" s="64"/>
      <c r="D119" s="64"/>
      <c r="E119" s="64"/>
      <c r="F119" s="65"/>
      <c r="G119" s="72"/>
      <c r="H119" s="73"/>
      <c r="I119" s="73"/>
      <c r="J119" s="73"/>
      <c r="K119" s="73"/>
      <c r="L119" s="73"/>
      <c r="M119" s="73"/>
      <c r="N119" s="73"/>
      <c r="O119" s="80"/>
      <c r="P119" s="78"/>
    </row>
    <row r="120" spans="1:16" x14ac:dyDescent="0.25">
      <c r="A120" s="64"/>
      <c r="B120" s="64"/>
      <c r="C120" s="64"/>
      <c r="D120" s="64"/>
      <c r="E120" s="64"/>
      <c r="F120" s="65"/>
      <c r="G120" s="72"/>
      <c r="H120" s="73"/>
      <c r="I120" s="73"/>
      <c r="J120" s="73"/>
      <c r="K120" s="73"/>
      <c r="L120" s="73"/>
      <c r="M120" s="73"/>
      <c r="N120" s="73"/>
      <c r="O120" s="80"/>
      <c r="P120" s="78"/>
    </row>
    <row r="121" spans="1:16" x14ac:dyDescent="0.25">
      <c r="A121" s="64"/>
      <c r="B121" s="64"/>
      <c r="C121" s="64"/>
      <c r="D121" s="64"/>
      <c r="E121" s="64"/>
      <c r="F121" s="65"/>
      <c r="G121" s="72"/>
      <c r="H121" s="73"/>
      <c r="I121" s="73"/>
      <c r="J121" s="73"/>
      <c r="K121" s="73"/>
      <c r="L121" s="73"/>
      <c r="M121" s="73"/>
      <c r="N121" s="73"/>
      <c r="O121" s="80"/>
      <c r="P121" s="78"/>
    </row>
    <row r="122" spans="1:16" x14ac:dyDescent="0.25">
      <c r="A122" s="230">
        <v>8</v>
      </c>
      <c r="B122" s="231" t="s">
        <v>169</v>
      </c>
      <c r="C122" s="230" t="s">
        <v>89</v>
      </c>
      <c r="D122" s="10">
        <v>1</v>
      </c>
      <c r="E122" s="5" t="s">
        <v>85</v>
      </c>
      <c r="F122" s="125">
        <f>STUNTING!F96</f>
        <v>46</v>
      </c>
      <c r="G122" s="99">
        <f>H122+I122+J122+K122+L122+M122+N122</f>
        <v>46</v>
      </c>
      <c r="H122" s="149">
        <v>0</v>
      </c>
      <c r="I122" s="149">
        <v>2</v>
      </c>
      <c r="J122" s="149">
        <v>43</v>
      </c>
      <c r="K122" s="149">
        <v>1</v>
      </c>
      <c r="L122" s="149">
        <v>0</v>
      </c>
      <c r="M122" s="149">
        <v>0</v>
      </c>
      <c r="N122" s="149">
        <v>0</v>
      </c>
      <c r="O122" s="29">
        <f>H122+I122</f>
        <v>2</v>
      </c>
      <c r="P122" s="147">
        <f t="shared" si="21"/>
        <v>4.3478260869565215</v>
      </c>
    </row>
    <row r="123" spans="1:16" x14ac:dyDescent="0.25">
      <c r="A123" s="230"/>
      <c r="B123" s="231"/>
      <c r="C123" s="230"/>
      <c r="D123" s="10">
        <v>2</v>
      </c>
      <c r="E123" s="5" t="s">
        <v>86</v>
      </c>
      <c r="F123" s="125">
        <f>STUNTING!F97</f>
        <v>62</v>
      </c>
      <c r="G123" s="99">
        <f t="shared" ref="G123:G130" si="24">H123+I123+J123+K123+L123+N123</f>
        <v>62</v>
      </c>
      <c r="H123" s="149">
        <v>1</v>
      </c>
      <c r="I123" s="149">
        <v>0</v>
      </c>
      <c r="J123" s="149">
        <v>58</v>
      </c>
      <c r="K123" s="149">
        <v>2</v>
      </c>
      <c r="L123" s="149">
        <v>0</v>
      </c>
      <c r="M123" s="149">
        <v>0</v>
      </c>
      <c r="N123" s="149">
        <v>1</v>
      </c>
      <c r="O123" s="29">
        <f t="shared" ref="O123:O131" si="25">H123+I123</f>
        <v>1</v>
      </c>
      <c r="P123" s="2">
        <f t="shared" si="21"/>
        <v>1.6129032258064515</v>
      </c>
    </row>
    <row r="124" spans="1:16" x14ac:dyDescent="0.25">
      <c r="A124" s="230"/>
      <c r="B124" s="231"/>
      <c r="C124" s="230"/>
      <c r="D124" s="10">
        <v>3</v>
      </c>
      <c r="E124" s="5" t="s">
        <v>87</v>
      </c>
      <c r="F124" s="125">
        <f>STUNTING!F98</f>
        <v>26</v>
      </c>
      <c r="G124" s="99">
        <f t="shared" si="24"/>
        <v>26</v>
      </c>
      <c r="H124" s="149">
        <v>0</v>
      </c>
      <c r="I124" s="149">
        <v>1</v>
      </c>
      <c r="J124" s="149">
        <v>24</v>
      </c>
      <c r="K124" s="149">
        <v>0</v>
      </c>
      <c r="L124" s="149">
        <v>0</v>
      </c>
      <c r="M124" s="149">
        <v>0</v>
      </c>
      <c r="N124" s="149">
        <v>1</v>
      </c>
      <c r="O124" s="29">
        <f t="shared" si="25"/>
        <v>1</v>
      </c>
      <c r="P124" s="147">
        <f t="shared" si="21"/>
        <v>3.8461538461538463</v>
      </c>
    </row>
    <row r="125" spans="1:16" x14ac:dyDescent="0.25">
      <c r="A125" s="230"/>
      <c r="B125" s="231"/>
      <c r="C125" s="230"/>
      <c r="D125" s="10">
        <v>4</v>
      </c>
      <c r="E125" s="5" t="s">
        <v>88</v>
      </c>
      <c r="F125" s="125">
        <f>STUNTING!F99</f>
        <v>51</v>
      </c>
      <c r="G125" s="99">
        <f t="shared" si="24"/>
        <v>51</v>
      </c>
      <c r="H125" s="149">
        <v>0</v>
      </c>
      <c r="I125" s="149">
        <v>2</v>
      </c>
      <c r="J125" s="149">
        <v>47</v>
      </c>
      <c r="K125" s="149">
        <v>0</v>
      </c>
      <c r="L125" s="149">
        <v>0</v>
      </c>
      <c r="M125" s="149">
        <v>0</v>
      </c>
      <c r="N125" s="149">
        <v>2</v>
      </c>
      <c r="O125" s="29">
        <f t="shared" si="25"/>
        <v>2</v>
      </c>
      <c r="P125" s="2">
        <f t="shared" si="21"/>
        <v>3.9215686274509802</v>
      </c>
    </row>
    <row r="126" spans="1:16" x14ac:dyDescent="0.25">
      <c r="A126" s="230"/>
      <c r="B126" s="231"/>
      <c r="C126" s="230"/>
      <c r="D126" s="10">
        <v>5</v>
      </c>
      <c r="E126" s="5" t="s">
        <v>89</v>
      </c>
      <c r="F126" s="125">
        <f>STUNTING!F100</f>
        <v>24</v>
      </c>
      <c r="G126" s="99">
        <f t="shared" si="24"/>
        <v>24</v>
      </c>
      <c r="H126" s="149">
        <v>0</v>
      </c>
      <c r="I126" s="149">
        <v>0</v>
      </c>
      <c r="J126" s="149">
        <v>24</v>
      </c>
      <c r="K126" s="149">
        <v>0</v>
      </c>
      <c r="L126" s="149">
        <v>0</v>
      </c>
      <c r="M126" s="149">
        <v>0</v>
      </c>
      <c r="N126" s="149">
        <v>0</v>
      </c>
      <c r="O126" s="29">
        <f t="shared" si="25"/>
        <v>0</v>
      </c>
      <c r="P126" s="133">
        <f t="shared" si="21"/>
        <v>0</v>
      </c>
    </row>
    <row r="127" spans="1:16" x14ac:dyDescent="0.25">
      <c r="A127" s="230"/>
      <c r="B127" s="231"/>
      <c r="C127" s="230"/>
      <c r="D127" s="10">
        <v>6</v>
      </c>
      <c r="E127" s="5" t="s">
        <v>90</v>
      </c>
      <c r="F127" s="125">
        <f>STUNTING!F101</f>
        <v>30</v>
      </c>
      <c r="G127" s="99">
        <f t="shared" si="24"/>
        <v>30</v>
      </c>
      <c r="H127" s="149">
        <v>0</v>
      </c>
      <c r="I127" s="149">
        <v>0</v>
      </c>
      <c r="J127" s="149">
        <v>29</v>
      </c>
      <c r="K127" s="149">
        <v>0</v>
      </c>
      <c r="L127" s="149">
        <v>0</v>
      </c>
      <c r="M127" s="149">
        <v>0</v>
      </c>
      <c r="N127" s="149">
        <v>1</v>
      </c>
      <c r="O127" s="29">
        <f t="shared" si="25"/>
        <v>0</v>
      </c>
      <c r="P127" s="133">
        <f t="shared" si="21"/>
        <v>0</v>
      </c>
    </row>
    <row r="128" spans="1:16" x14ac:dyDescent="0.25">
      <c r="A128" s="230"/>
      <c r="B128" s="231"/>
      <c r="C128" s="230"/>
      <c r="D128" s="10">
        <v>7</v>
      </c>
      <c r="E128" s="5" t="s">
        <v>91</v>
      </c>
      <c r="F128" s="125">
        <f>STUNTING!F102</f>
        <v>18</v>
      </c>
      <c r="G128" s="99">
        <f t="shared" si="24"/>
        <v>18</v>
      </c>
      <c r="H128" s="149">
        <v>0</v>
      </c>
      <c r="I128" s="149">
        <v>0</v>
      </c>
      <c r="J128" s="149">
        <v>18</v>
      </c>
      <c r="K128" s="149">
        <v>0</v>
      </c>
      <c r="L128" s="149">
        <v>0</v>
      </c>
      <c r="M128" s="149">
        <v>0</v>
      </c>
      <c r="N128" s="149">
        <v>0</v>
      </c>
      <c r="O128" s="29">
        <f t="shared" si="25"/>
        <v>0</v>
      </c>
      <c r="P128" s="133">
        <f t="shared" si="21"/>
        <v>0</v>
      </c>
    </row>
    <row r="129" spans="1:17" x14ac:dyDescent="0.25">
      <c r="A129" s="230"/>
      <c r="B129" s="231"/>
      <c r="C129" s="230"/>
      <c r="D129" s="10">
        <v>8</v>
      </c>
      <c r="E129" s="5" t="s">
        <v>92</v>
      </c>
      <c r="F129" s="125">
        <f>STUNTING!F103</f>
        <v>16</v>
      </c>
      <c r="G129" s="99">
        <f t="shared" si="24"/>
        <v>16</v>
      </c>
      <c r="H129" s="149">
        <v>0</v>
      </c>
      <c r="I129" s="149">
        <v>0</v>
      </c>
      <c r="J129" s="149">
        <v>13</v>
      </c>
      <c r="K129" s="149">
        <v>2</v>
      </c>
      <c r="L129" s="149">
        <v>0</v>
      </c>
      <c r="M129" s="149">
        <v>0</v>
      </c>
      <c r="N129" s="149">
        <v>1</v>
      </c>
      <c r="O129" s="29">
        <f t="shared" si="25"/>
        <v>0</v>
      </c>
      <c r="P129" s="133">
        <f t="shared" si="21"/>
        <v>0</v>
      </c>
      <c r="Q129" s="143"/>
    </row>
    <row r="130" spans="1:17" x14ac:dyDescent="0.25">
      <c r="A130" s="230"/>
      <c r="B130" s="231"/>
      <c r="C130" s="230"/>
      <c r="D130" s="10">
        <v>9</v>
      </c>
      <c r="E130" s="5" t="s">
        <v>93</v>
      </c>
      <c r="F130" s="125">
        <f>STUNTING!F104</f>
        <v>17</v>
      </c>
      <c r="G130" s="99">
        <f t="shared" si="24"/>
        <v>17</v>
      </c>
      <c r="H130" s="149">
        <v>0</v>
      </c>
      <c r="I130" s="149">
        <v>0</v>
      </c>
      <c r="J130" s="149">
        <v>16</v>
      </c>
      <c r="K130" s="149">
        <v>0</v>
      </c>
      <c r="L130" s="149">
        <v>0</v>
      </c>
      <c r="M130" s="149">
        <v>0</v>
      </c>
      <c r="N130" s="149">
        <v>1</v>
      </c>
      <c r="O130" s="29">
        <f t="shared" si="25"/>
        <v>0</v>
      </c>
      <c r="P130" s="133">
        <f t="shared" si="21"/>
        <v>0</v>
      </c>
    </row>
    <row r="131" spans="1:17" x14ac:dyDescent="0.25">
      <c r="A131" s="295" t="s">
        <v>163</v>
      </c>
      <c r="B131" s="295"/>
      <c r="C131" s="295"/>
      <c r="D131" s="295"/>
      <c r="E131" s="295"/>
      <c r="F131" s="91">
        <f>SUM(F122:F130)</f>
        <v>290</v>
      </c>
      <c r="G131" s="58">
        <f>SUM(G122:G130)</f>
        <v>290</v>
      </c>
      <c r="H131" s="58">
        <f t="shared" ref="H131:L131" si="26">SUM(H122:H130)</f>
        <v>1</v>
      </c>
      <c r="I131" s="58">
        <f t="shared" si="26"/>
        <v>5</v>
      </c>
      <c r="J131" s="58">
        <f t="shared" si="26"/>
        <v>272</v>
      </c>
      <c r="K131" s="58">
        <f t="shared" si="26"/>
        <v>5</v>
      </c>
      <c r="L131" s="58">
        <f t="shared" si="26"/>
        <v>0</v>
      </c>
      <c r="M131" s="183">
        <f>SUM(M122:M130)</f>
        <v>0</v>
      </c>
      <c r="N131" s="58">
        <f>SUM(N122:N130)</f>
        <v>7</v>
      </c>
      <c r="O131" s="151">
        <f t="shared" si="25"/>
        <v>6</v>
      </c>
      <c r="P131" s="83">
        <f t="shared" si="21"/>
        <v>2.0689655172413794</v>
      </c>
    </row>
    <row r="132" spans="1:17" x14ac:dyDescent="0.25">
      <c r="A132" s="230">
        <v>9</v>
      </c>
      <c r="B132" s="230" t="s">
        <v>170</v>
      </c>
      <c r="C132" s="230" t="s">
        <v>171</v>
      </c>
      <c r="D132" s="10">
        <v>1</v>
      </c>
      <c r="E132" s="5" t="s">
        <v>94</v>
      </c>
      <c r="F132" s="125">
        <f>STUNTING!F106</f>
        <v>14</v>
      </c>
      <c r="G132" s="99">
        <f>H132+I132+J132+K132+L132+N132</f>
        <v>14</v>
      </c>
      <c r="H132" s="149">
        <v>0</v>
      </c>
      <c r="I132" s="149">
        <v>1</v>
      </c>
      <c r="J132" s="149">
        <v>13</v>
      </c>
      <c r="K132" s="149">
        <v>0</v>
      </c>
      <c r="L132" s="149">
        <v>0</v>
      </c>
      <c r="M132" s="149">
        <v>0</v>
      </c>
      <c r="N132" s="149">
        <v>0</v>
      </c>
      <c r="O132" s="9">
        <f t="shared" ref="O132:O148" si="27">H132+I132</f>
        <v>1</v>
      </c>
      <c r="P132" s="2">
        <f t="shared" si="21"/>
        <v>7.1428571428571423</v>
      </c>
    </row>
    <row r="133" spans="1:17" x14ac:dyDescent="0.25">
      <c r="A133" s="230"/>
      <c r="B133" s="230"/>
      <c r="C133" s="230"/>
      <c r="D133" s="10">
        <v>2</v>
      </c>
      <c r="E133" s="5" t="s">
        <v>95</v>
      </c>
      <c r="F133" s="125">
        <f>STUNTING!F107</f>
        <v>24</v>
      </c>
      <c r="G133" s="99">
        <f t="shared" ref="G133:G146" si="28">H133+I133+J133+K133+L133+N133</f>
        <v>24</v>
      </c>
      <c r="H133" s="149">
        <v>0</v>
      </c>
      <c r="I133" s="149">
        <v>2</v>
      </c>
      <c r="J133" s="149">
        <v>20</v>
      </c>
      <c r="K133" s="149">
        <v>1</v>
      </c>
      <c r="L133" s="149">
        <v>1</v>
      </c>
      <c r="M133" s="149">
        <v>0</v>
      </c>
      <c r="N133" s="149">
        <v>0</v>
      </c>
      <c r="O133" s="9">
        <f t="shared" si="27"/>
        <v>2</v>
      </c>
      <c r="P133" s="2">
        <f t="shared" si="21"/>
        <v>8.3333333333333321</v>
      </c>
    </row>
    <row r="134" spans="1:17" x14ac:dyDescent="0.25">
      <c r="A134" s="230"/>
      <c r="B134" s="230"/>
      <c r="C134" s="230"/>
      <c r="D134" s="10">
        <v>3</v>
      </c>
      <c r="E134" s="5" t="s">
        <v>96</v>
      </c>
      <c r="F134" s="125">
        <f>STUNTING!F108</f>
        <v>29</v>
      </c>
      <c r="G134" s="99">
        <f t="shared" si="28"/>
        <v>29</v>
      </c>
      <c r="H134" s="149">
        <v>0</v>
      </c>
      <c r="I134" s="149">
        <v>0</v>
      </c>
      <c r="J134" s="149">
        <v>25</v>
      </c>
      <c r="K134" s="149">
        <v>3</v>
      </c>
      <c r="L134" s="149">
        <v>1</v>
      </c>
      <c r="M134" s="149">
        <v>0</v>
      </c>
      <c r="N134" s="149">
        <v>0</v>
      </c>
      <c r="O134" s="9">
        <f t="shared" si="27"/>
        <v>0</v>
      </c>
      <c r="P134" s="133">
        <f t="shared" ref="P134:P165" si="29">O134/G134*100</f>
        <v>0</v>
      </c>
    </row>
    <row r="135" spans="1:17" x14ac:dyDescent="0.25">
      <c r="A135" s="230"/>
      <c r="B135" s="230"/>
      <c r="C135" s="230"/>
      <c r="D135" s="10">
        <v>4</v>
      </c>
      <c r="E135" s="5" t="s">
        <v>97</v>
      </c>
      <c r="F135" s="125">
        <f>STUNTING!F109</f>
        <v>16</v>
      </c>
      <c r="G135" s="99">
        <f t="shared" si="28"/>
        <v>16</v>
      </c>
      <c r="H135" s="149">
        <v>0</v>
      </c>
      <c r="I135" s="149">
        <v>2</v>
      </c>
      <c r="J135" s="149">
        <v>12</v>
      </c>
      <c r="K135" s="149">
        <v>2</v>
      </c>
      <c r="L135" s="149">
        <v>0</v>
      </c>
      <c r="M135" s="149">
        <v>0</v>
      </c>
      <c r="N135" s="149">
        <v>0</v>
      </c>
      <c r="O135" s="9">
        <f t="shared" si="27"/>
        <v>2</v>
      </c>
      <c r="P135" s="147">
        <f t="shared" si="29"/>
        <v>12.5</v>
      </c>
    </row>
    <row r="136" spans="1:17" x14ac:dyDescent="0.25">
      <c r="A136" s="230"/>
      <c r="B136" s="230"/>
      <c r="C136" s="230"/>
      <c r="D136" s="10">
        <v>5</v>
      </c>
      <c r="E136" s="5" t="s">
        <v>98</v>
      </c>
      <c r="F136" s="125">
        <f>STUNTING!F110</f>
        <v>22</v>
      </c>
      <c r="G136" s="99">
        <f t="shared" si="28"/>
        <v>22</v>
      </c>
      <c r="H136" s="149">
        <v>1</v>
      </c>
      <c r="I136" s="149">
        <v>0</v>
      </c>
      <c r="J136" s="149">
        <v>20</v>
      </c>
      <c r="K136" s="149">
        <v>1</v>
      </c>
      <c r="L136" s="149">
        <v>0</v>
      </c>
      <c r="M136" s="149">
        <v>0</v>
      </c>
      <c r="N136" s="149">
        <v>0</v>
      </c>
      <c r="O136" s="9">
        <f t="shared" si="27"/>
        <v>1</v>
      </c>
      <c r="P136" s="147">
        <f t="shared" si="29"/>
        <v>4.5454545454545459</v>
      </c>
    </row>
    <row r="137" spans="1:17" x14ac:dyDescent="0.25">
      <c r="A137" s="230"/>
      <c r="B137" s="230"/>
      <c r="C137" s="230"/>
      <c r="D137" s="10">
        <v>6</v>
      </c>
      <c r="E137" s="5" t="s">
        <v>99</v>
      </c>
      <c r="F137" s="125">
        <f>STUNTING!F111</f>
        <v>17</v>
      </c>
      <c r="G137" s="99">
        <f>H137+I137+J137+K137+L137+M137</f>
        <v>17</v>
      </c>
      <c r="H137" s="149">
        <v>0</v>
      </c>
      <c r="I137" s="149">
        <v>2</v>
      </c>
      <c r="J137" s="149">
        <v>15</v>
      </c>
      <c r="K137" s="149">
        <v>0</v>
      </c>
      <c r="L137" s="149">
        <v>0</v>
      </c>
      <c r="M137" s="149">
        <v>0</v>
      </c>
      <c r="N137" s="149">
        <v>0</v>
      </c>
      <c r="O137" s="9">
        <f t="shared" si="27"/>
        <v>2</v>
      </c>
      <c r="P137" s="147">
        <f t="shared" si="29"/>
        <v>11.76470588235294</v>
      </c>
    </row>
    <row r="138" spans="1:17" x14ac:dyDescent="0.25">
      <c r="A138" s="230"/>
      <c r="B138" s="230"/>
      <c r="C138" s="230"/>
      <c r="D138" s="10">
        <v>7</v>
      </c>
      <c r="E138" s="5" t="s">
        <v>100</v>
      </c>
      <c r="F138" s="125">
        <f>STUNTING!F112</f>
        <v>24</v>
      </c>
      <c r="G138" s="99">
        <f t="shared" si="28"/>
        <v>24</v>
      </c>
      <c r="H138" s="149">
        <v>0</v>
      </c>
      <c r="I138" s="149">
        <v>1</v>
      </c>
      <c r="J138" s="149">
        <v>23</v>
      </c>
      <c r="K138" s="149">
        <v>0</v>
      </c>
      <c r="L138" s="149">
        <v>0</v>
      </c>
      <c r="M138" s="149">
        <v>0</v>
      </c>
      <c r="N138" s="149">
        <v>0</v>
      </c>
      <c r="O138" s="9">
        <f t="shared" si="27"/>
        <v>1</v>
      </c>
      <c r="P138" s="147">
        <f t="shared" si="29"/>
        <v>4.1666666666666661</v>
      </c>
    </row>
    <row r="139" spans="1:17" x14ac:dyDescent="0.25">
      <c r="A139" s="230"/>
      <c r="B139" s="230"/>
      <c r="C139" s="230"/>
      <c r="D139" s="10">
        <v>8</v>
      </c>
      <c r="E139" s="5" t="s">
        <v>101</v>
      </c>
      <c r="F139" s="125">
        <f>STUNTING!F113</f>
        <v>34</v>
      </c>
      <c r="G139" s="99">
        <f t="shared" si="28"/>
        <v>33</v>
      </c>
      <c r="H139" s="149">
        <v>0</v>
      </c>
      <c r="I139" s="149">
        <v>3</v>
      </c>
      <c r="J139" s="149">
        <v>30</v>
      </c>
      <c r="K139" s="149">
        <v>0</v>
      </c>
      <c r="L139" s="149">
        <v>0</v>
      </c>
      <c r="M139" s="149">
        <v>0</v>
      </c>
      <c r="N139" s="149">
        <v>0</v>
      </c>
      <c r="O139" s="9">
        <f t="shared" si="27"/>
        <v>3</v>
      </c>
      <c r="P139" s="147">
        <f t="shared" si="29"/>
        <v>9.0909090909090917</v>
      </c>
    </row>
    <row r="140" spans="1:17" x14ac:dyDescent="0.25">
      <c r="A140" s="230"/>
      <c r="B140" s="230"/>
      <c r="C140" s="230"/>
      <c r="D140" s="10">
        <v>9</v>
      </c>
      <c r="E140" s="5" t="s">
        <v>102</v>
      </c>
      <c r="F140" s="125">
        <f>STUNTING!F114</f>
        <v>80</v>
      </c>
      <c r="G140" s="99">
        <f t="shared" si="28"/>
        <v>80</v>
      </c>
      <c r="H140" s="149">
        <v>1</v>
      </c>
      <c r="I140" s="149">
        <v>5</v>
      </c>
      <c r="J140" s="149">
        <v>68</v>
      </c>
      <c r="K140" s="149">
        <v>6</v>
      </c>
      <c r="L140" s="149">
        <v>0</v>
      </c>
      <c r="M140" s="149">
        <v>0</v>
      </c>
      <c r="N140" s="149">
        <v>0</v>
      </c>
      <c r="O140" s="9">
        <f t="shared" si="27"/>
        <v>6</v>
      </c>
      <c r="P140" s="2">
        <f t="shared" si="29"/>
        <v>7.5</v>
      </c>
      <c r="Q140" s="153"/>
    </row>
    <row r="141" spans="1:17" x14ac:dyDescent="0.25">
      <c r="A141" s="230"/>
      <c r="B141" s="230"/>
      <c r="C141" s="230"/>
      <c r="D141" s="10">
        <v>10</v>
      </c>
      <c r="E141" s="5" t="s">
        <v>103</v>
      </c>
      <c r="F141" s="125">
        <f>STUNTING!F115</f>
        <v>45</v>
      </c>
      <c r="G141" s="99">
        <f t="shared" si="28"/>
        <v>45</v>
      </c>
      <c r="H141" s="149">
        <v>0</v>
      </c>
      <c r="I141" s="149">
        <v>6</v>
      </c>
      <c r="J141" s="149">
        <v>35</v>
      </c>
      <c r="K141" s="149">
        <v>3</v>
      </c>
      <c r="L141" s="149">
        <v>0</v>
      </c>
      <c r="M141" s="149">
        <v>0</v>
      </c>
      <c r="N141" s="149">
        <v>1</v>
      </c>
      <c r="O141" s="9">
        <f t="shared" si="27"/>
        <v>6</v>
      </c>
      <c r="P141" s="2">
        <f t="shared" si="29"/>
        <v>13.333333333333334</v>
      </c>
    </row>
    <row r="142" spans="1:17" x14ac:dyDescent="0.25">
      <c r="A142" s="230"/>
      <c r="B142" s="230"/>
      <c r="C142" s="230"/>
      <c r="D142" s="10">
        <v>11</v>
      </c>
      <c r="E142" s="5" t="s">
        <v>104</v>
      </c>
      <c r="F142" s="125">
        <f>STUNTING!F116</f>
        <v>66</v>
      </c>
      <c r="G142" s="99">
        <f>H142+I142+J142+K142+L142+N142</f>
        <v>66</v>
      </c>
      <c r="H142" s="149">
        <v>1</v>
      </c>
      <c r="I142" s="149">
        <v>7</v>
      </c>
      <c r="J142" s="149">
        <v>57</v>
      </c>
      <c r="K142" s="149">
        <v>0</v>
      </c>
      <c r="L142" s="149">
        <v>0</v>
      </c>
      <c r="M142" s="149">
        <v>0</v>
      </c>
      <c r="N142" s="149">
        <v>1</v>
      </c>
      <c r="O142" s="9">
        <f t="shared" si="27"/>
        <v>8</v>
      </c>
      <c r="P142" s="2">
        <f t="shared" si="29"/>
        <v>12.121212121212121</v>
      </c>
    </row>
    <row r="143" spans="1:17" x14ac:dyDescent="0.25">
      <c r="A143" s="230"/>
      <c r="B143" s="230"/>
      <c r="C143" s="230"/>
      <c r="D143" s="10">
        <v>12</v>
      </c>
      <c r="E143" s="5" t="s">
        <v>105</v>
      </c>
      <c r="F143" s="125">
        <f>STUNTING!F117</f>
        <v>20</v>
      </c>
      <c r="G143" s="99">
        <f t="shared" si="28"/>
        <v>20</v>
      </c>
      <c r="H143" s="149">
        <v>0</v>
      </c>
      <c r="I143" s="149">
        <v>4</v>
      </c>
      <c r="J143" s="149">
        <v>13</v>
      </c>
      <c r="K143" s="149">
        <v>2</v>
      </c>
      <c r="L143" s="149">
        <v>1</v>
      </c>
      <c r="M143" s="149">
        <v>0</v>
      </c>
      <c r="N143" s="149">
        <v>0</v>
      </c>
      <c r="O143" s="9">
        <f t="shared" si="27"/>
        <v>4</v>
      </c>
      <c r="P143" s="147">
        <f t="shared" si="29"/>
        <v>20</v>
      </c>
    </row>
    <row r="144" spans="1:17" x14ac:dyDescent="0.25">
      <c r="A144" s="230"/>
      <c r="B144" s="230"/>
      <c r="C144" s="230"/>
      <c r="D144" s="10">
        <v>13</v>
      </c>
      <c r="E144" s="5" t="s">
        <v>106</v>
      </c>
      <c r="F144" s="125">
        <f>STUNTING!F118</f>
        <v>8</v>
      </c>
      <c r="G144" s="99">
        <f t="shared" si="28"/>
        <v>8</v>
      </c>
      <c r="H144" s="149">
        <v>0</v>
      </c>
      <c r="I144" s="149">
        <v>0</v>
      </c>
      <c r="J144" s="149">
        <v>6</v>
      </c>
      <c r="K144" s="149">
        <v>2</v>
      </c>
      <c r="L144" s="149">
        <v>0</v>
      </c>
      <c r="M144" s="149">
        <v>0</v>
      </c>
      <c r="N144" s="149">
        <v>0</v>
      </c>
      <c r="O144" s="9">
        <f t="shared" si="27"/>
        <v>0</v>
      </c>
      <c r="P144" s="133">
        <f t="shared" si="29"/>
        <v>0</v>
      </c>
    </row>
    <row r="145" spans="1:16" x14ac:dyDescent="0.25">
      <c r="A145" s="230"/>
      <c r="B145" s="230"/>
      <c r="C145" s="230"/>
      <c r="D145" s="10">
        <v>14</v>
      </c>
      <c r="E145" s="5" t="s">
        <v>107</v>
      </c>
      <c r="F145" s="125">
        <f>STUNTING!F119</f>
        <v>13</v>
      </c>
      <c r="G145" s="99">
        <f t="shared" si="28"/>
        <v>13</v>
      </c>
      <c r="H145" s="149">
        <v>0</v>
      </c>
      <c r="I145" s="149">
        <v>0</v>
      </c>
      <c r="J145" s="149">
        <v>11</v>
      </c>
      <c r="K145" s="149">
        <v>2</v>
      </c>
      <c r="L145" s="149">
        <v>0</v>
      </c>
      <c r="M145" s="149">
        <v>0</v>
      </c>
      <c r="N145" s="149">
        <v>0</v>
      </c>
      <c r="O145" s="9">
        <f t="shared" si="27"/>
        <v>0</v>
      </c>
      <c r="P145" s="133">
        <f t="shared" si="29"/>
        <v>0</v>
      </c>
    </row>
    <row r="146" spans="1:16" x14ac:dyDescent="0.25">
      <c r="A146" s="230"/>
      <c r="B146" s="230"/>
      <c r="C146" s="230"/>
      <c r="D146" s="10">
        <v>15</v>
      </c>
      <c r="E146" s="5" t="s">
        <v>108</v>
      </c>
      <c r="F146" s="125">
        <f>STUNTING!F120</f>
        <v>8</v>
      </c>
      <c r="G146" s="99">
        <f t="shared" si="28"/>
        <v>8</v>
      </c>
      <c r="H146" s="149">
        <v>0</v>
      </c>
      <c r="I146" s="149">
        <v>0</v>
      </c>
      <c r="J146" s="149">
        <v>8</v>
      </c>
      <c r="K146" s="149">
        <v>0</v>
      </c>
      <c r="L146" s="149">
        <v>0</v>
      </c>
      <c r="M146" s="149">
        <v>0</v>
      </c>
      <c r="N146" s="149">
        <v>0</v>
      </c>
      <c r="O146" s="9">
        <f t="shared" si="27"/>
        <v>0</v>
      </c>
      <c r="P146" s="133">
        <f t="shared" si="29"/>
        <v>0</v>
      </c>
    </row>
    <row r="147" spans="1:16" x14ac:dyDescent="0.25">
      <c r="A147" s="295" t="s">
        <v>163</v>
      </c>
      <c r="B147" s="295"/>
      <c r="C147" s="295"/>
      <c r="D147" s="295"/>
      <c r="E147" s="295"/>
      <c r="F147" s="57">
        <f>SUM(F132:F146)</f>
        <v>420</v>
      </c>
      <c r="G147" s="58">
        <f>SUM(G132:G146)</f>
        <v>419</v>
      </c>
      <c r="H147" s="58">
        <f t="shared" ref="H147:N147" si="30">SUM(H132:H146)</f>
        <v>3</v>
      </c>
      <c r="I147" s="58">
        <f t="shared" si="30"/>
        <v>33</v>
      </c>
      <c r="J147" s="58">
        <f t="shared" si="30"/>
        <v>356</v>
      </c>
      <c r="K147" s="58">
        <f t="shared" si="30"/>
        <v>22</v>
      </c>
      <c r="L147" s="58">
        <f t="shared" si="30"/>
        <v>3</v>
      </c>
      <c r="M147" s="183">
        <f>SUM(M132:M146)</f>
        <v>0</v>
      </c>
      <c r="N147" s="58">
        <f t="shared" si="30"/>
        <v>2</v>
      </c>
      <c r="O147" s="86">
        <f t="shared" si="27"/>
        <v>36</v>
      </c>
      <c r="P147" s="83">
        <f t="shared" si="29"/>
        <v>8.5918854415274453</v>
      </c>
    </row>
    <row r="148" spans="1:16" x14ac:dyDescent="0.25">
      <c r="A148" s="230">
        <v>10</v>
      </c>
      <c r="B148" s="230" t="s">
        <v>115</v>
      </c>
      <c r="C148" s="230" t="s">
        <v>115</v>
      </c>
      <c r="D148" s="10">
        <v>1</v>
      </c>
      <c r="E148" s="5" t="s">
        <v>109</v>
      </c>
      <c r="F148" s="126">
        <f>STUNTING!F122</f>
        <v>27</v>
      </c>
      <c r="G148" s="99">
        <f>H148+I148+J148+K148+L148+M148+N148</f>
        <v>25</v>
      </c>
      <c r="H148" s="149">
        <v>0</v>
      </c>
      <c r="I148" s="149">
        <v>1</v>
      </c>
      <c r="J148" s="149">
        <v>22</v>
      </c>
      <c r="K148" s="149">
        <v>1</v>
      </c>
      <c r="L148" s="149">
        <v>0</v>
      </c>
      <c r="M148" s="149">
        <v>0</v>
      </c>
      <c r="N148" s="149">
        <v>1</v>
      </c>
      <c r="O148" s="149">
        <f t="shared" si="27"/>
        <v>1</v>
      </c>
      <c r="P148" s="2">
        <f t="shared" si="29"/>
        <v>4</v>
      </c>
    </row>
    <row r="149" spans="1:16" x14ac:dyDescent="0.25">
      <c r="A149" s="230"/>
      <c r="B149" s="230"/>
      <c r="C149" s="230"/>
      <c r="D149" s="10">
        <v>2</v>
      </c>
      <c r="E149" s="5" t="s">
        <v>110</v>
      </c>
      <c r="F149" s="126">
        <f>STUNTING!F123</f>
        <v>43</v>
      </c>
      <c r="G149" s="99">
        <f t="shared" ref="G149:G162" si="31">H149+I149+J149+K149+L149+M149+N149</f>
        <v>40</v>
      </c>
      <c r="H149" s="149">
        <v>0</v>
      </c>
      <c r="I149" s="149">
        <v>1</v>
      </c>
      <c r="J149" s="149">
        <v>39</v>
      </c>
      <c r="K149" s="149">
        <v>0</v>
      </c>
      <c r="L149" s="149">
        <v>0</v>
      </c>
      <c r="M149" s="149">
        <v>0</v>
      </c>
      <c r="N149" s="149">
        <v>0</v>
      </c>
      <c r="O149" s="149">
        <f t="shared" ref="O149:O162" si="32">H149+I149</f>
        <v>1</v>
      </c>
      <c r="P149" s="2">
        <f t="shared" si="29"/>
        <v>2.5</v>
      </c>
    </row>
    <row r="150" spans="1:16" x14ac:dyDescent="0.25">
      <c r="A150" s="230"/>
      <c r="B150" s="230"/>
      <c r="C150" s="230"/>
      <c r="D150" s="10">
        <v>3</v>
      </c>
      <c r="E150" s="5" t="s">
        <v>111</v>
      </c>
      <c r="F150" s="126">
        <f>STUNTING!F124</f>
        <v>39</v>
      </c>
      <c r="G150" s="99">
        <f t="shared" si="31"/>
        <v>37</v>
      </c>
      <c r="H150" s="149">
        <v>0</v>
      </c>
      <c r="I150" s="149">
        <v>3</v>
      </c>
      <c r="J150" s="149">
        <v>32</v>
      </c>
      <c r="K150" s="149">
        <v>2</v>
      </c>
      <c r="L150" s="149">
        <v>0</v>
      </c>
      <c r="M150" s="149">
        <v>0</v>
      </c>
      <c r="N150" s="149">
        <v>0</v>
      </c>
      <c r="O150" s="149">
        <f t="shared" si="32"/>
        <v>3</v>
      </c>
      <c r="P150" s="2">
        <f t="shared" si="29"/>
        <v>8.1081081081081088</v>
      </c>
    </row>
    <row r="151" spans="1:16" x14ac:dyDescent="0.25">
      <c r="A151" s="230"/>
      <c r="B151" s="230"/>
      <c r="C151" s="230"/>
      <c r="D151" s="10">
        <v>4</v>
      </c>
      <c r="E151" s="5" t="s">
        <v>112</v>
      </c>
      <c r="F151" s="126">
        <f>STUNTING!F125</f>
        <v>35</v>
      </c>
      <c r="G151" s="99">
        <f t="shared" si="31"/>
        <v>34</v>
      </c>
      <c r="H151" s="149">
        <v>0</v>
      </c>
      <c r="I151" s="149">
        <v>2</v>
      </c>
      <c r="J151" s="149">
        <v>30</v>
      </c>
      <c r="K151" s="149">
        <v>1</v>
      </c>
      <c r="L151" s="149">
        <v>0</v>
      </c>
      <c r="M151" s="149">
        <v>0</v>
      </c>
      <c r="N151" s="149">
        <v>1</v>
      </c>
      <c r="O151" s="149">
        <f t="shared" si="32"/>
        <v>2</v>
      </c>
      <c r="P151" s="2">
        <f t="shared" si="29"/>
        <v>5.8823529411764701</v>
      </c>
    </row>
    <row r="152" spans="1:16" x14ac:dyDescent="0.25">
      <c r="A152" s="230"/>
      <c r="B152" s="230"/>
      <c r="C152" s="230"/>
      <c r="D152" s="10">
        <v>5</v>
      </c>
      <c r="E152" s="5" t="s">
        <v>113</v>
      </c>
      <c r="F152" s="126">
        <f>STUNTING!F126</f>
        <v>20</v>
      </c>
      <c r="G152" s="99">
        <f t="shared" si="31"/>
        <v>20</v>
      </c>
      <c r="H152" s="149">
        <v>0</v>
      </c>
      <c r="I152" s="149">
        <v>0</v>
      </c>
      <c r="J152" s="149">
        <v>20</v>
      </c>
      <c r="K152" s="149">
        <v>0</v>
      </c>
      <c r="L152" s="149">
        <v>0</v>
      </c>
      <c r="M152" s="149">
        <v>0</v>
      </c>
      <c r="N152" s="149">
        <v>0</v>
      </c>
      <c r="O152" s="149">
        <f t="shared" si="32"/>
        <v>0</v>
      </c>
      <c r="P152" s="133">
        <f t="shared" si="29"/>
        <v>0</v>
      </c>
    </row>
    <row r="153" spans="1:16" x14ac:dyDescent="0.25">
      <c r="A153" s="230"/>
      <c r="B153" s="230"/>
      <c r="C153" s="230"/>
      <c r="D153" s="10">
        <v>6</v>
      </c>
      <c r="E153" s="5" t="s">
        <v>114</v>
      </c>
      <c r="F153" s="126">
        <f>STUNTING!F127</f>
        <v>24</v>
      </c>
      <c r="G153" s="99">
        <f t="shared" si="31"/>
        <v>22</v>
      </c>
      <c r="H153" s="149">
        <v>0</v>
      </c>
      <c r="I153" s="149">
        <v>0</v>
      </c>
      <c r="J153" s="149">
        <v>22</v>
      </c>
      <c r="K153" s="149">
        <v>0</v>
      </c>
      <c r="L153" s="149">
        <v>0</v>
      </c>
      <c r="M153" s="149">
        <v>0</v>
      </c>
      <c r="N153" s="149">
        <v>0</v>
      </c>
      <c r="O153" s="149">
        <f t="shared" si="32"/>
        <v>0</v>
      </c>
      <c r="P153" s="133">
        <f t="shared" si="29"/>
        <v>0</v>
      </c>
    </row>
    <row r="154" spans="1:16" x14ac:dyDescent="0.25">
      <c r="A154" s="230"/>
      <c r="B154" s="230"/>
      <c r="C154" s="230"/>
      <c r="D154" s="10">
        <v>7</v>
      </c>
      <c r="E154" s="5" t="s">
        <v>115</v>
      </c>
      <c r="F154" s="126">
        <f>STUNTING!F128</f>
        <v>48</v>
      </c>
      <c r="G154" s="99">
        <f t="shared" si="31"/>
        <v>48</v>
      </c>
      <c r="H154" s="149">
        <v>0</v>
      </c>
      <c r="I154" s="149">
        <v>2</v>
      </c>
      <c r="J154" s="149">
        <v>46</v>
      </c>
      <c r="K154" s="149">
        <v>0</v>
      </c>
      <c r="L154" s="149">
        <v>0</v>
      </c>
      <c r="M154" s="149">
        <v>0</v>
      </c>
      <c r="N154" s="149">
        <v>0</v>
      </c>
      <c r="O154" s="149">
        <f t="shared" si="32"/>
        <v>2</v>
      </c>
      <c r="P154" s="2">
        <f t="shared" si="29"/>
        <v>4.1666666666666661</v>
      </c>
    </row>
    <row r="155" spans="1:16" x14ac:dyDescent="0.25">
      <c r="A155" s="230"/>
      <c r="B155" s="230"/>
      <c r="C155" s="230"/>
      <c r="D155" s="10">
        <v>8</v>
      </c>
      <c r="E155" s="5" t="s">
        <v>116</v>
      </c>
      <c r="F155" s="126">
        <f>STUNTING!F129</f>
        <v>45</v>
      </c>
      <c r="G155" s="99">
        <f t="shared" si="31"/>
        <v>44</v>
      </c>
      <c r="H155" s="149">
        <v>0</v>
      </c>
      <c r="I155" s="149">
        <v>4</v>
      </c>
      <c r="J155" s="149">
        <v>39</v>
      </c>
      <c r="K155" s="149">
        <v>1</v>
      </c>
      <c r="L155" s="149">
        <v>0</v>
      </c>
      <c r="M155" s="149">
        <v>0</v>
      </c>
      <c r="N155" s="149">
        <v>0</v>
      </c>
      <c r="O155" s="149">
        <f t="shared" si="32"/>
        <v>4</v>
      </c>
      <c r="P155" s="2">
        <f t="shared" si="29"/>
        <v>9.0909090909090917</v>
      </c>
    </row>
    <row r="156" spans="1:16" x14ac:dyDescent="0.25">
      <c r="A156" s="230"/>
      <c r="B156" s="230"/>
      <c r="C156" s="230"/>
      <c r="D156" s="10">
        <v>9</v>
      </c>
      <c r="E156" s="5" t="s">
        <v>117</v>
      </c>
      <c r="F156" s="126">
        <f>STUNTING!F130</f>
        <v>43</v>
      </c>
      <c r="G156" s="99">
        <f t="shared" si="31"/>
        <v>43</v>
      </c>
      <c r="H156" s="149">
        <v>0</v>
      </c>
      <c r="I156" s="149">
        <v>5</v>
      </c>
      <c r="J156" s="149">
        <v>36</v>
      </c>
      <c r="K156" s="149">
        <v>2</v>
      </c>
      <c r="L156" s="149">
        <v>0</v>
      </c>
      <c r="M156" s="149">
        <v>0</v>
      </c>
      <c r="N156" s="149">
        <v>0</v>
      </c>
      <c r="O156" s="149">
        <f t="shared" si="32"/>
        <v>5</v>
      </c>
      <c r="P156" s="2">
        <f t="shared" si="29"/>
        <v>11.627906976744185</v>
      </c>
    </row>
    <row r="157" spans="1:16" x14ac:dyDescent="0.25">
      <c r="A157" s="230"/>
      <c r="B157" s="230"/>
      <c r="C157" s="230"/>
      <c r="D157" s="10">
        <v>10</v>
      </c>
      <c r="E157" s="5" t="s">
        <v>118</v>
      </c>
      <c r="F157" s="126">
        <f>STUNTING!F131</f>
        <v>38</v>
      </c>
      <c r="G157" s="99">
        <f t="shared" si="31"/>
        <v>37</v>
      </c>
      <c r="H157" s="149">
        <v>0</v>
      </c>
      <c r="I157" s="149">
        <v>0</v>
      </c>
      <c r="J157" s="149">
        <v>36</v>
      </c>
      <c r="K157" s="149">
        <v>1</v>
      </c>
      <c r="L157" s="149">
        <v>0</v>
      </c>
      <c r="M157" s="149">
        <v>0</v>
      </c>
      <c r="N157" s="149">
        <v>0</v>
      </c>
      <c r="O157" s="149">
        <f t="shared" si="32"/>
        <v>0</v>
      </c>
      <c r="P157" s="133">
        <f t="shared" si="29"/>
        <v>0</v>
      </c>
    </row>
    <row r="158" spans="1:16" x14ac:dyDescent="0.25">
      <c r="A158" s="230"/>
      <c r="B158" s="230"/>
      <c r="C158" s="230"/>
      <c r="D158" s="10">
        <v>11</v>
      </c>
      <c r="E158" s="5" t="s">
        <v>119</v>
      </c>
      <c r="F158" s="126">
        <f>STUNTING!F132</f>
        <v>15</v>
      </c>
      <c r="G158" s="99">
        <f t="shared" si="31"/>
        <v>15</v>
      </c>
      <c r="H158" s="149">
        <v>0</v>
      </c>
      <c r="I158" s="149">
        <v>0</v>
      </c>
      <c r="J158" s="149">
        <v>15</v>
      </c>
      <c r="K158" s="149">
        <v>0</v>
      </c>
      <c r="L158" s="149">
        <v>0</v>
      </c>
      <c r="M158" s="149">
        <v>0</v>
      </c>
      <c r="N158" s="149">
        <v>0</v>
      </c>
      <c r="O158" s="149">
        <f t="shared" si="32"/>
        <v>0</v>
      </c>
      <c r="P158" s="133">
        <f t="shared" si="29"/>
        <v>0</v>
      </c>
    </row>
    <row r="159" spans="1:16" x14ac:dyDescent="0.25">
      <c r="A159" s="230"/>
      <c r="B159" s="230"/>
      <c r="C159" s="230"/>
      <c r="D159" s="10">
        <v>12</v>
      </c>
      <c r="E159" s="5" t="s">
        <v>120</v>
      </c>
      <c r="F159" s="126">
        <f>STUNTING!F133</f>
        <v>30</v>
      </c>
      <c r="G159" s="99">
        <f t="shared" si="31"/>
        <v>28</v>
      </c>
      <c r="H159" s="149">
        <v>0</v>
      </c>
      <c r="I159" s="149">
        <v>1</v>
      </c>
      <c r="J159" s="149">
        <v>26</v>
      </c>
      <c r="K159" s="149">
        <v>1</v>
      </c>
      <c r="L159" s="149">
        <v>0</v>
      </c>
      <c r="M159" s="149">
        <v>0</v>
      </c>
      <c r="N159" s="149">
        <v>0</v>
      </c>
      <c r="O159" s="149">
        <f t="shared" si="32"/>
        <v>1</v>
      </c>
      <c r="P159" s="147">
        <f t="shared" si="29"/>
        <v>3.5714285714285712</v>
      </c>
    </row>
    <row r="160" spans="1:16" x14ac:dyDescent="0.25">
      <c r="A160" s="230"/>
      <c r="B160" s="230"/>
      <c r="C160" s="230"/>
      <c r="D160" s="10">
        <v>13</v>
      </c>
      <c r="E160" s="5" t="s">
        <v>121</v>
      </c>
      <c r="F160" s="126">
        <f>STUNTING!F134</f>
        <v>19</v>
      </c>
      <c r="G160" s="99">
        <f t="shared" si="31"/>
        <v>17</v>
      </c>
      <c r="H160" s="149">
        <v>0</v>
      </c>
      <c r="I160" s="149">
        <v>1</v>
      </c>
      <c r="J160" s="149">
        <v>16</v>
      </c>
      <c r="K160" s="149">
        <v>0</v>
      </c>
      <c r="L160" s="149">
        <v>0</v>
      </c>
      <c r="M160" s="149">
        <v>0</v>
      </c>
      <c r="N160" s="149">
        <v>0</v>
      </c>
      <c r="O160" s="149">
        <f t="shared" si="32"/>
        <v>1</v>
      </c>
      <c r="P160" s="147">
        <f t="shared" si="29"/>
        <v>5.8823529411764701</v>
      </c>
    </row>
    <row r="161" spans="1:16" x14ac:dyDescent="0.25">
      <c r="A161" s="230"/>
      <c r="B161" s="230"/>
      <c r="C161" s="230"/>
      <c r="D161" s="10">
        <v>14</v>
      </c>
      <c r="E161" s="5" t="s">
        <v>122</v>
      </c>
      <c r="F161" s="126">
        <f>STUNTING!F135</f>
        <v>30</v>
      </c>
      <c r="G161" s="99">
        <f t="shared" si="31"/>
        <v>27</v>
      </c>
      <c r="H161" s="149">
        <v>0</v>
      </c>
      <c r="I161" s="149">
        <v>2</v>
      </c>
      <c r="J161" s="149">
        <v>25</v>
      </c>
      <c r="K161" s="149">
        <v>0</v>
      </c>
      <c r="L161" s="149">
        <v>0</v>
      </c>
      <c r="M161" s="149">
        <v>0</v>
      </c>
      <c r="N161" s="149">
        <v>0</v>
      </c>
      <c r="O161" s="149">
        <f t="shared" si="32"/>
        <v>2</v>
      </c>
      <c r="P161" s="2">
        <f t="shared" si="29"/>
        <v>7.4074074074074066</v>
      </c>
    </row>
    <row r="162" spans="1:16" x14ac:dyDescent="0.25">
      <c r="A162" s="230"/>
      <c r="B162" s="230"/>
      <c r="C162" s="230"/>
      <c r="D162" s="10">
        <v>15</v>
      </c>
      <c r="E162" s="5" t="s">
        <v>123</v>
      </c>
      <c r="F162" s="126">
        <f>STUNTING!F136</f>
        <v>13</v>
      </c>
      <c r="G162" s="99">
        <f t="shared" si="31"/>
        <v>13</v>
      </c>
      <c r="H162" s="149">
        <v>0</v>
      </c>
      <c r="I162" s="149">
        <v>1</v>
      </c>
      <c r="J162" s="149">
        <v>11</v>
      </c>
      <c r="K162" s="149">
        <v>0</v>
      </c>
      <c r="L162" s="149">
        <v>1</v>
      </c>
      <c r="M162" s="149">
        <v>0</v>
      </c>
      <c r="N162" s="149">
        <v>0</v>
      </c>
      <c r="O162" s="149">
        <f t="shared" si="32"/>
        <v>1</v>
      </c>
      <c r="P162" s="133">
        <f t="shared" si="29"/>
        <v>7.6923076923076925</v>
      </c>
    </row>
    <row r="163" spans="1:16" x14ac:dyDescent="0.25">
      <c r="A163" s="295" t="s">
        <v>163</v>
      </c>
      <c r="B163" s="295"/>
      <c r="C163" s="295"/>
      <c r="D163" s="295"/>
      <c r="E163" s="295"/>
      <c r="F163" s="91">
        <f t="shared" ref="F163" si="33">SUM(F148:F162)</f>
        <v>469</v>
      </c>
      <c r="G163" s="58">
        <f>SUM(G148:G162)</f>
        <v>450</v>
      </c>
      <c r="H163" s="58">
        <f t="shared" ref="H163:O163" si="34">SUM(H148:H162)</f>
        <v>0</v>
      </c>
      <c r="I163" s="58">
        <f t="shared" si="34"/>
        <v>23</v>
      </c>
      <c r="J163" s="58">
        <f t="shared" si="34"/>
        <v>415</v>
      </c>
      <c r="K163" s="58">
        <f t="shared" si="34"/>
        <v>9</v>
      </c>
      <c r="L163" s="58">
        <f t="shared" si="34"/>
        <v>1</v>
      </c>
      <c r="M163" s="183">
        <f>SUM(M148:M162)</f>
        <v>0</v>
      </c>
      <c r="N163" s="58">
        <f t="shared" si="34"/>
        <v>2</v>
      </c>
      <c r="O163" s="58">
        <f t="shared" si="34"/>
        <v>23</v>
      </c>
      <c r="P163" s="83">
        <f t="shared" si="29"/>
        <v>5.1111111111111116</v>
      </c>
    </row>
    <row r="164" spans="1:16" x14ac:dyDescent="0.25">
      <c r="A164" s="230">
        <v>11</v>
      </c>
      <c r="B164" s="230" t="s">
        <v>172</v>
      </c>
      <c r="C164" s="230" t="s">
        <v>173</v>
      </c>
      <c r="D164" s="10">
        <v>1</v>
      </c>
      <c r="E164" s="5" t="s">
        <v>124</v>
      </c>
      <c r="F164" s="127">
        <f>STUNTING!F138</f>
        <v>88</v>
      </c>
      <c r="G164" s="99">
        <f>H164+I164+J164+K164+L164+M164+N164</f>
        <v>86</v>
      </c>
      <c r="H164" s="149">
        <v>1</v>
      </c>
      <c r="I164" s="149">
        <v>4</v>
      </c>
      <c r="J164" s="149">
        <v>78</v>
      </c>
      <c r="K164" s="149">
        <v>3</v>
      </c>
      <c r="L164" s="149">
        <v>0</v>
      </c>
      <c r="M164" s="149">
        <v>0</v>
      </c>
      <c r="N164" s="149">
        <v>0</v>
      </c>
      <c r="O164" s="149">
        <f>H164+I164</f>
        <v>5</v>
      </c>
      <c r="P164" s="2">
        <f>O164/G164*100</f>
        <v>5.8139534883720927</v>
      </c>
    </row>
    <row r="165" spans="1:16" x14ac:dyDescent="0.25">
      <c r="A165" s="230"/>
      <c r="B165" s="230"/>
      <c r="C165" s="230"/>
      <c r="D165" s="10">
        <v>2</v>
      </c>
      <c r="E165" s="5" t="s">
        <v>125</v>
      </c>
      <c r="F165" s="127">
        <f>STUNTING!F139</f>
        <v>20</v>
      </c>
      <c r="G165" s="99">
        <f t="shared" ref="G165:G181" si="35">H165+I165+J165+K165+L165+M165+N165</f>
        <v>19</v>
      </c>
      <c r="H165" s="149">
        <v>1</v>
      </c>
      <c r="I165" s="149">
        <v>2</v>
      </c>
      <c r="J165" s="149">
        <v>14</v>
      </c>
      <c r="K165" s="149">
        <v>1</v>
      </c>
      <c r="L165" s="149">
        <v>1</v>
      </c>
      <c r="M165" s="149">
        <v>0</v>
      </c>
      <c r="N165" s="149">
        <v>0</v>
      </c>
      <c r="O165" s="149">
        <f t="shared" ref="O165:O181" si="36">H165+I165</f>
        <v>3</v>
      </c>
      <c r="P165" s="2">
        <f t="shared" si="29"/>
        <v>15.789473684210526</v>
      </c>
    </row>
    <row r="166" spans="1:16" x14ac:dyDescent="0.25">
      <c r="A166" s="230"/>
      <c r="B166" s="230"/>
      <c r="C166" s="230"/>
      <c r="D166" s="10">
        <v>3</v>
      </c>
      <c r="E166" s="5" t="s">
        <v>126</v>
      </c>
      <c r="F166" s="127">
        <f>STUNTING!F140</f>
        <v>94</v>
      </c>
      <c r="G166" s="99">
        <f t="shared" si="35"/>
        <v>94</v>
      </c>
      <c r="H166" s="149">
        <v>1</v>
      </c>
      <c r="I166" s="149">
        <v>6</v>
      </c>
      <c r="J166" s="149">
        <v>81</v>
      </c>
      <c r="K166" s="149">
        <v>6</v>
      </c>
      <c r="L166" s="149">
        <v>0</v>
      </c>
      <c r="M166" s="149">
        <v>0</v>
      </c>
      <c r="N166" s="149">
        <v>0</v>
      </c>
      <c r="O166" s="149">
        <f t="shared" si="36"/>
        <v>7</v>
      </c>
      <c r="P166" s="2">
        <f t="shared" ref="P166:P186" si="37">O166/G166*100</f>
        <v>7.4468085106382977</v>
      </c>
    </row>
    <row r="167" spans="1:16" x14ac:dyDescent="0.25">
      <c r="A167" s="230"/>
      <c r="B167" s="230"/>
      <c r="C167" s="230"/>
      <c r="D167" s="10">
        <v>4</v>
      </c>
      <c r="E167" s="5" t="s">
        <v>127</v>
      </c>
      <c r="F167" s="127">
        <f>STUNTING!F141</f>
        <v>47</v>
      </c>
      <c r="G167" s="99">
        <f t="shared" si="35"/>
        <v>47</v>
      </c>
      <c r="H167" s="149">
        <v>1</v>
      </c>
      <c r="I167" s="149">
        <v>3</v>
      </c>
      <c r="J167" s="149">
        <v>40</v>
      </c>
      <c r="K167" s="149">
        <v>1</v>
      </c>
      <c r="L167" s="149">
        <v>2</v>
      </c>
      <c r="M167" s="149">
        <v>0</v>
      </c>
      <c r="N167" s="149">
        <v>0</v>
      </c>
      <c r="O167" s="149">
        <f t="shared" si="36"/>
        <v>4</v>
      </c>
      <c r="P167" s="2">
        <f t="shared" si="37"/>
        <v>8.5106382978723403</v>
      </c>
    </row>
    <row r="168" spans="1:16" x14ac:dyDescent="0.25">
      <c r="A168" s="230"/>
      <c r="B168" s="230"/>
      <c r="C168" s="230"/>
      <c r="D168" s="10">
        <v>5</v>
      </c>
      <c r="E168" s="5" t="s">
        <v>128</v>
      </c>
      <c r="F168" s="127">
        <f>STUNTING!F142</f>
        <v>57</v>
      </c>
      <c r="G168" s="99">
        <f t="shared" si="35"/>
        <v>56</v>
      </c>
      <c r="H168" s="149">
        <v>1</v>
      </c>
      <c r="I168" s="149">
        <v>0</v>
      </c>
      <c r="J168" s="149">
        <v>52</v>
      </c>
      <c r="K168" s="149">
        <v>2</v>
      </c>
      <c r="L168" s="149">
        <v>1</v>
      </c>
      <c r="M168" s="149">
        <v>0</v>
      </c>
      <c r="N168" s="149">
        <v>0</v>
      </c>
      <c r="O168" s="149">
        <f t="shared" si="36"/>
        <v>1</v>
      </c>
      <c r="P168" s="2">
        <f t="shared" si="37"/>
        <v>1.7857142857142856</v>
      </c>
    </row>
    <row r="169" spans="1:16" x14ac:dyDescent="0.25">
      <c r="A169" s="230"/>
      <c r="B169" s="230"/>
      <c r="C169" s="230"/>
      <c r="D169" s="10">
        <v>6</v>
      </c>
      <c r="E169" s="5" t="s">
        <v>129</v>
      </c>
      <c r="F169" s="127">
        <f>STUNTING!F143</f>
        <v>30</v>
      </c>
      <c r="G169" s="99">
        <f t="shared" si="35"/>
        <v>30</v>
      </c>
      <c r="H169" s="149">
        <v>2</v>
      </c>
      <c r="I169" s="149">
        <v>2</v>
      </c>
      <c r="J169" s="149">
        <v>23</v>
      </c>
      <c r="K169" s="149">
        <v>3</v>
      </c>
      <c r="L169" s="149">
        <v>0</v>
      </c>
      <c r="M169" s="149">
        <v>0</v>
      </c>
      <c r="N169" s="149">
        <v>0</v>
      </c>
      <c r="O169" s="149">
        <f t="shared" si="36"/>
        <v>4</v>
      </c>
      <c r="P169" s="2">
        <f t="shared" si="37"/>
        <v>13.333333333333334</v>
      </c>
    </row>
    <row r="170" spans="1:16" x14ac:dyDescent="0.25">
      <c r="A170" s="230"/>
      <c r="B170" s="230"/>
      <c r="C170" s="230"/>
      <c r="D170" s="10">
        <v>7</v>
      </c>
      <c r="E170" s="5" t="s">
        <v>130</v>
      </c>
      <c r="F170" s="127">
        <f>STUNTING!F144</f>
        <v>32</v>
      </c>
      <c r="G170" s="99">
        <f t="shared" si="35"/>
        <v>32</v>
      </c>
      <c r="H170" s="149">
        <v>0</v>
      </c>
      <c r="I170" s="149">
        <v>0</v>
      </c>
      <c r="J170" s="149">
        <v>28</v>
      </c>
      <c r="K170" s="149">
        <v>4</v>
      </c>
      <c r="L170" s="149">
        <v>0</v>
      </c>
      <c r="M170" s="149">
        <v>0</v>
      </c>
      <c r="N170" s="149">
        <v>0</v>
      </c>
      <c r="O170" s="149">
        <f t="shared" si="36"/>
        <v>0</v>
      </c>
      <c r="P170" s="2">
        <f t="shared" si="37"/>
        <v>0</v>
      </c>
    </row>
    <row r="171" spans="1:16" x14ac:dyDescent="0.25">
      <c r="A171" s="230"/>
      <c r="B171" s="230"/>
      <c r="C171" s="230"/>
      <c r="D171" s="10">
        <v>8</v>
      </c>
      <c r="E171" s="5" t="s">
        <v>131</v>
      </c>
      <c r="F171" s="127">
        <f>STUNTING!F145</f>
        <v>20</v>
      </c>
      <c r="G171" s="99">
        <f t="shared" si="35"/>
        <v>20</v>
      </c>
      <c r="H171" s="149">
        <v>0</v>
      </c>
      <c r="I171" s="149">
        <v>0</v>
      </c>
      <c r="J171" s="149">
        <v>19</v>
      </c>
      <c r="K171" s="149">
        <v>1</v>
      </c>
      <c r="L171" s="149">
        <v>0</v>
      </c>
      <c r="M171" s="149">
        <v>0</v>
      </c>
      <c r="N171" s="149">
        <v>0</v>
      </c>
      <c r="O171" s="149">
        <f t="shared" si="36"/>
        <v>0</v>
      </c>
      <c r="P171" s="2">
        <f t="shared" si="37"/>
        <v>0</v>
      </c>
    </row>
    <row r="172" spans="1:16" x14ac:dyDescent="0.25">
      <c r="A172" s="230"/>
      <c r="B172" s="230"/>
      <c r="C172" s="230"/>
      <c r="D172" s="10">
        <v>9</v>
      </c>
      <c r="E172" s="5" t="s">
        <v>132</v>
      </c>
      <c r="F172" s="127">
        <f>STUNTING!F146</f>
        <v>33</v>
      </c>
      <c r="G172" s="99">
        <f t="shared" si="35"/>
        <v>33</v>
      </c>
      <c r="H172" s="149">
        <v>0</v>
      </c>
      <c r="I172" s="149">
        <v>4</v>
      </c>
      <c r="J172" s="149">
        <v>28</v>
      </c>
      <c r="K172" s="149">
        <v>1</v>
      </c>
      <c r="L172" s="149">
        <v>0</v>
      </c>
      <c r="M172" s="149">
        <v>0</v>
      </c>
      <c r="N172" s="149">
        <v>0</v>
      </c>
      <c r="O172" s="149">
        <f t="shared" si="36"/>
        <v>4</v>
      </c>
      <c r="P172" s="2">
        <f t="shared" si="37"/>
        <v>12.121212121212121</v>
      </c>
    </row>
    <row r="173" spans="1:16" x14ac:dyDescent="0.25">
      <c r="A173" s="230"/>
      <c r="B173" s="230"/>
      <c r="C173" s="230"/>
      <c r="D173" s="10">
        <v>10</v>
      </c>
      <c r="E173" s="5" t="s">
        <v>133</v>
      </c>
      <c r="F173" s="127">
        <f>STUNTING!F147</f>
        <v>29</v>
      </c>
      <c r="G173" s="99">
        <f t="shared" si="35"/>
        <v>29</v>
      </c>
      <c r="H173" s="149">
        <v>0</v>
      </c>
      <c r="I173" s="149">
        <v>2</v>
      </c>
      <c r="J173" s="149">
        <v>27</v>
      </c>
      <c r="K173" s="149">
        <v>0</v>
      </c>
      <c r="L173" s="149">
        <v>0</v>
      </c>
      <c r="M173" s="149">
        <v>0</v>
      </c>
      <c r="N173" s="149">
        <v>0</v>
      </c>
      <c r="O173" s="149">
        <f t="shared" si="36"/>
        <v>2</v>
      </c>
      <c r="P173" s="147">
        <f t="shared" si="37"/>
        <v>6.8965517241379306</v>
      </c>
    </row>
    <row r="174" spans="1:16" x14ac:dyDescent="0.25">
      <c r="A174" s="230"/>
      <c r="B174" s="230"/>
      <c r="C174" s="230"/>
      <c r="D174" s="10">
        <v>11</v>
      </c>
      <c r="E174" s="5" t="s">
        <v>134</v>
      </c>
      <c r="F174" s="127">
        <f>STUNTING!F148</f>
        <v>16</v>
      </c>
      <c r="G174" s="99">
        <f t="shared" si="35"/>
        <v>16</v>
      </c>
      <c r="H174" s="149">
        <v>0</v>
      </c>
      <c r="I174" s="149">
        <v>0</v>
      </c>
      <c r="J174" s="149">
        <v>15</v>
      </c>
      <c r="K174" s="149">
        <v>1</v>
      </c>
      <c r="L174" s="149">
        <v>0</v>
      </c>
      <c r="M174" s="149">
        <v>0</v>
      </c>
      <c r="N174" s="149">
        <v>0</v>
      </c>
      <c r="O174" s="149">
        <f t="shared" si="36"/>
        <v>0</v>
      </c>
      <c r="P174" s="2">
        <f t="shared" si="37"/>
        <v>0</v>
      </c>
    </row>
    <row r="175" spans="1:16" x14ac:dyDescent="0.25">
      <c r="A175" s="230"/>
      <c r="B175" s="230"/>
      <c r="C175" s="230"/>
      <c r="D175" s="10">
        <v>12</v>
      </c>
      <c r="E175" s="24" t="s">
        <v>135</v>
      </c>
      <c r="F175" s="127">
        <f>STUNTING!F149</f>
        <v>20</v>
      </c>
      <c r="G175" s="99">
        <f t="shared" si="35"/>
        <v>20</v>
      </c>
      <c r="H175" s="149">
        <v>0</v>
      </c>
      <c r="I175" s="149">
        <v>1</v>
      </c>
      <c r="J175" s="149">
        <v>19</v>
      </c>
      <c r="K175" s="149">
        <v>0</v>
      </c>
      <c r="L175" s="149">
        <v>0</v>
      </c>
      <c r="M175" s="149">
        <v>0</v>
      </c>
      <c r="N175" s="149">
        <v>0</v>
      </c>
      <c r="O175" s="149">
        <f t="shared" si="36"/>
        <v>1</v>
      </c>
      <c r="P175" s="2">
        <f t="shared" si="37"/>
        <v>5</v>
      </c>
    </row>
    <row r="176" spans="1:16" x14ac:dyDescent="0.25">
      <c r="A176" s="230"/>
      <c r="B176" s="230"/>
      <c r="C176" s="230"/>
      <c r="D176" s="10">
        <v>13</v>
      </c>
      <c r="E176" s="5" t="s">
        <v>136</v>
      </c>
      <c r="F176" s="127">
        <f>STUNTING!F150</f>
        <v>19</v>
      </c>
      <c r="G176" s="99">
        <f t="shared" si="35"/>
        <v>19</v>
      </c>
      <c r="H176" s="149">
        <v>0</v>
      </c>
      <c r="I176" s="149">
        <v>0</v>
      </c>
      <c r="J176" s="149">
        <v>17</v>
      </c>
      <c r="K176" s="149">
        <v>1</v>
      </c>
      <c r="L176" s="149">
        <v>0</v>
      </c>
      <c r="M176" s="149">
        <v>1</v>
      </c>
      <c r="N176" s="149">
        <v>0</v>
      </c>
      <c r="O176" s="149">
        <f t="shared" si="36"/>
        <v>0</v>
      </c>
      <c r="P176" s="2">
        <f t="shared" si="37"/>
        <v>0</v>
      </c>
    </row>
    <row r="177" spans="1:17" x14ac:dyDescent="0.25">
      <c r="A177" s="230"/>
      <c r="B177" s="230"/>
      <c r="C177" s="230"/>
      <c r="D177" s="10">
        <v>14</v>
      </c>
      <c r="E177" s="5" t="s">
        <v>137</v>
      </c>
      <c r="F177" s="127">
        <f>STUNTING!F151</f>
        <v>19</v>
      </c>
      <c r="G177" s="99">
        <f t="shared" si="35"/>
        <v>18</v>
      </c>
      <c r="H177" s="149">
        <v>0</v>
      </c>
      <c r="I177" s="149">
        <v>0</v>
      </c>
      <c r="J177" s="149">
        <v>14</v>
      </c>
      <c r="K177" s="149">
        <v>2</v>
      </c>
      <c r="L177" s="149">
        <v>1</v>
      </c>
      <c r="M177" s="149">
        <v>0</v>
      </c>
      <c r="N177" s="149">
        <v>1</v>
      </c>
      <c r="O177" s="149">
        <f t="shared" si="36"/>
        <v>0</v>
      </c>
      <c r="P177" s="2">
        <f t="shared" si="37"/>
        <v>0</v>
      </c>
    </row>
    <row r="178" spans="1:17" x14ac:dyDescent="0.25">
      <c r="A178" s="230"/>
      <c r="B178" s="230"/>
      <c r="C178" s="230"/>
      <c r="D178" s="10">
        <v>15</v>
      </c>
      <c r="E178" s="5" t="s">
        <v>138</v>
      </c>
      <c r="F178" s="127">
        <f>STUNTING!F152</f>
        <v>36</v>
      </c>
      <c r="G178" s="99">
        <f t="shared" si="35"/>
        <v>36</v>
      </c>
      <c r="H178" s="149">
        <v>1</v>
      </c>
      <c r="I178" s="149">
        <v>2</v>
      </c>
      <c r="J178" s="149">
        <v>31</v>
      </c>
      <c r="K178" s="149">
        <v>1</v>
      </c>
      <c r="L178" s="149">
        <v>0</v>
      </c>
      <c r="M178" s="149">
        <v>1</v>
      </c>
      <c r="N178" s="149">
        <v>0</v>
      </c>
      <c r="O178" s="149">
        <f t="shared" si="36"/>
        <v>3</v>
      </c>
      <c r="P178" s="2">
        <f t="shared" si="37"/>
        <v>8.3333333333333321</v>
      </c>
    </row>
    <row r="179" spans="1:17" x14ac:dyDescent="0.25">
      <c r="A179" s="230"/>
      <c r="B179" s="230"/>
      <c r="C179" s="230"/>
      <c r="D179" s="10">
        <v>16</v>
      </c>
      <c r="E179" s="5" t="s">
        <v>139</v>
      </c>
      <c r="F179" s="127">
        <f>STUNTING!F153</f>
        <v>22</v>
      </c>
      <c r="G179" s="99">
        <f t="shared" si="35"/>
        <v>22</v>
      </c>
      <c r="H179" s="149">
        <v>0</v>
      </c>
      <c r="I179" s="149">
        <v>3</v>
      </c>
      <c r="J179" s="149">
        <v>17</v>
      </c>
      <c r="K179" s="149">
        <v>2</v>
      </c>
      <c r="L179" s="149">
        <v>0</v>
      </c>
      <c r="M179" s="149">
        <v>0</v>
      </c>
      <c r="N179" s="149">
        <v>0</v>
      </c>
      <c r="O179" s="149">
        <f t="shared" si="36"/>
        <v>3</v>
      </c>
      <c r="P179" s="2">
        <f t="shared" si="37"/>
        <v>13.636363636363635</v>
      </c>
    </row>
    <row r="180" spans="1:17" x14ac:dyDescent="0.25">
      <c r="A180" s="230"/>
      <c r="B180" s="230"/>
      <c r="C180" s="230"/>
      <c r="D180" s="10">
        <v>17</v>
      </c>
      <c r="E180" s="5" t="s">
        <v>140</v>
      </c>
      <c r="F180" s="127">
        <f>STUNTING!F154</f>
        <v>12</v>
      </c>
      <c r="G180" s="99">
        <f>H180+I180+J180+K180+L180+M180+N180</f>
        <v>12</v>
      </c>
      <c r="H180" s="149">
        <v>0</v>
      </c>
      <c r="I180" s="149">
        <v>0</v>
      </c>
      <c r="J180" s="149">
        <v>12</v>
      </c>
      <c r="K180" s="149">
        <v>0</v>
      </c>
      <c r="L180" s="149">
        <v>0</v>
      </c>
      <c r="M180" s="149">
        <v>0</v>
      </c>
      <c r="N180" s="149">
        <v>0</v>
      </c>
      <c r="O180" s="149">
        <f t="shared" si="36"/>
        <v>0</v>
      </c>
      <c r="P180" s="147">
        <f t="shared" si="37"/>
        <v>0</v>
      </c>
    </row>
    <row r="181" spans="1:17" x14ac:dyDescent="0.25">
      <c r="A181" s="230"/>
      <c r="B181" s="230"/>
      <c r="C181" s="230"/>
      <c r="D181" s="10">
        <v>18</v>
      </c>
      <c r="E181" s="5" t="s">
        <v>141</v>
      </c>
      <c r="F181" s="127">
        <f>STUNTING!F155</f>
        <v>17</v>
      </c>
      <c r="G181" s="99">
        <f t="shared" si="35"/>
        <v>17</v>
      </c>
      <c r="H181" s="149">
        <v>0</v>
      </c>
      <c r="I181" s="149">
        <v>2</v>
      </c>
      <c r="J181" s="149">
        <v>12</v>
      </c>
      <c r="K181" s="149">
        <v>3</v>
      </c>
      <c r="L181" s="149">
        <v>0</v>
      </c>
      <c r="M181" s="149">
        <v>0</v>
      </c>
      <c r="N181" s="149">
        <v>0</v>
      </c>
      <c r="O181" s="149">
        <f t="shared" si="36"/>
        <v>2</v>
      </c>
      <c r="P181" s="133">
        <f t="shared" si="37"/>
        <v>11.76470588235294</v>
      </c>
    </row>
    <row r="182" spans="1:17" x14ac:dyDescent="0.25">
      <c r="A182" s="295" t="s">
        <v>163</v>
      </c>
      <c r="B182" s="295"/>
      <c r="C182" s="295"/>
      <c r="D182" s="295"/>
      <c r="E182" s="295"/>
      <c r="F182" s="91">
        <f>SUM(F164:F181)</f>
        <v>611</v>
      </c>
      <c r="G182" s="58">
        <f>SUM(G164:G181)</f>
        <v>606</v>
      </c>
      <c r="H182" s="58">
        <f t="shared" ref="H182:N182" si="38">SUM(H164:H181)</f>
        <v>8</v>
      </c>
      <c r="I182" s="58">
        <f t="shared" si="38"/>
        <v>31</v>
      </c>
      <c r="J182" s="58">
        <f t="shared" si="38"/>
        <v>527</v>
      </c>
      <c r="K182" s="58">
        <f t="shared" si="38"/>
        <v>32</v>
      </c>
      <c r="L182" s="58">
        <f t="shared" si="38"/>
        <v>5</v>
      </c>
      <c r="M182" s="183">
        <f>SUM(M164:M181)</f>
        <v>2</v>
      </c>
      <c r="N182" s="58">
        <f t="shared" si="38"/>
        <v>1</v>
      </c>
      <c r="O182" s="86">
        <f>SUM(O164:O181)</f>
        <v>39</v>
      </c>
      <c r="P182" s="83">
        <f t="shared" si="37"/>
        <v>6.435643564356436</v>
      </c>
    </row>
    <row r="183" spans="1:17" x14ac:dyDescent="0.25">
      <c r="A183" s="229">
        <v>12</v>
      </c>
      <c r="B183" s="230" t="s">
        <v>174</v>
      </c>
      <c r="C183" s="230" t="s">
        <v>175</v>
      </c>
      <c r="D183" s="10">
        <v>1</v>
      </c>
      <c r="E183" s="5" t="s">
        <v>142</v>
      </c>
      <c r="F183" s="123">
        <f>STUNTING!F157</f>
        <v>79</v>
      </c>
      <c r="G183" s="99">
        <f>H183+I183+J183+K183+L183+M183+N183</f>
        <v>73</v>
      </c>
      <c r="H183" s="149">
        <v>2</v>
      </c>
      <c r="I183" s="149">
        <v>8</v>
      </c>
      <c r="J183" s="149">
        <v>59</v>
      </c>
      <c r="K183" s="149">
        <v>4</v>
      </c>
      <c r="L183" s="149">
        <v>0</v>
      </c>
      <c r="M183" s="149">
        <v>0</v>
      </c>
      <c r="N183" s="149">
        <v>0</v>
      </c>
      <c r="O183" s="9">
        <f t="shared" ref="O183:O201" si="39">H183+I183</f>
        <v>10</v>
      </c>
      <c r="P183" s="2">
        <f t="shared" si="37"/>
        <v>13.698630136986301</v>
      </c>
      <c r="Q183">
        <f>F183-G183</f>
        <v>6</v>
      </c>
    </row>
    <row r="184" spans="1:17" x14ac:dyDescent="0.25">
      <c r="A184" s="229"/>
      <c r="B184" s="230"/>
      <c r="C184" s="230"/>
      <c r="D184" s="10">
        <v>2</v>
      </c>
      <c r="E184" s="5" t="s">
        <v>143</v>
      </c>
      <c r="F184" s="123">
        <f>STUNTING!F158</f>
        <v>54</v>
      </c>
      <c r="G184" s="99">
        <f t="shared" ref="G184:G198" si="40">H184+I184+J184+K184+L184+M184+N184</f>
        <v>54</v>
      </c>
      <c r="H184" s="149">
        <v>0</v>
      </c>
      <c r="I184" s="149">
        <v>4</v>
      </c>
      <c r="J184" s="149">
        <v>49</v>
      </c>
      <c r="K184" s="149">
        <v>1</v>
      </c>
      <c r="L184" s="149">
        <v>0</v>
      </c>
      <c r="M184" s="149">
        <v>0</v>
      </c>
      <c r="N184" s="149">
        <v>0</v>
      </c>
      <c r="O184" s="9">
        <f t="shared" si="39"/>
        <v>4</v>
      </c>
      <c r="P184" s="2">
        <f t="shared" si="37"/>
        <v>7.4074074074074066</v>
      </c>
    </row>
    <row r="185" spans="1:17" x14ac:dyDescent="0.25">
      <c r="A185" s="229"/>
      <c r="B185" s="230"/>
      <c r="C185" s="230"/>
      <c r="D185" s="10">
        <v>3</v>
      </c>
      <c r="E185" s="5" t="s">
        <v>144</v>
      </c>
      <c r="F185" s="123">
        <f>STUNTING!F159</f>
        <v>51</v>
      </c>
      <c r="G185" s="99">
        <f t="shared" si="40"/>
        <v>45</v>
      </c>
      <c r="H185" s="149">
        <v>0</v>
      </c>
      <c r="I185" s="149">
        <v>5</v>
      </c>
      <c r="J185" s="149">
        <v>37</v>
      </c>
      <c r="K185" s="149">
        <v>2</v>
      </c>
      <c r="L185" s="149">
        <v>1</v>
      </c>
      <c r="M185" s="149">
        <v>0</v>
      </c>
      <c r="N185" s="149">
        <v>0</v>
      </c>
      <c r="O185" s="9">
        <f t="shared" si="39"/>
        <v>5</v>
      </c>
      <c r="P185" s="2">
        <f t="shared" si="37"/>
        <v>11.111111111111111</v>
      </c>
    </row>
    <row r="186" spans="1:17" x14ac:dyDescent="0.25">
      <c r="A186" s="229"/>
      <c r="B186" s="230"/>
      <c r="C186" s="230"/>
      <c r="D186" s="10">
        <v>4</v>
      </c>
      <c r="E186" s="5" t="s">
        <v>145</v>
      </c>
      <c r="F186" s="123">
        <f>STUNTING!F160</f>
        <v>38</v>
      </c>
      <c r="G186" s="99">
        <f t="shared" si="40"/>
        <v>36</v>
      </c>
      <c r="H186" s="149">
        <v>0</v>
      </c>
      <c r="I186" s="149">
        <v>1</v>
      </c>
      <c r="J186" s="149">
        <v>34</v>
      </c>
      <c r="K186" s="149">
        <v>1</v>
      </c>
      <c r="L186" s="149">
        <v>0</v>
      </c>
      <c r="M186" s="149">
        <v>0</v>
      </c>
      <c r="N186" s="149">
        <v>0</v>
      </c>
      <c r="O186" s="9">
        <f t="shared" si="39"/>
        <v>1</v>
      </c>
      <c r="P186" s="2">
        <f t="shared" si="37"/>
        <v>2.7777777777777777</v>
      </c>
    </row>
    <row r="187" spans="1:17" x14ac:dyDescent="0.25">
      <c r="A187" s="229"/>
      <c r="B187" s="230"/>
      <c r="C187" s="230"/>
      <c r="D187" s="10">
        <v>5</v>
      </c>
      <c r="E187" s="5" t="s">
        <v>146</v>
      </c>
      <c r="F187" s="123">
        <f>STUNTING!F161</f>
        <v>11</v>
      </c>
      <c r="G187" s="99">
        <f t="shared" si="40"/>
        <v>11</v>
      </c>
      <c r="H187" s="149">
        <v>0</v>
      </c>
      <c r="I187" s="149">
        <v>0</v>
      </c>
      <c r="J187" s="149">
        <v>11</v>
      </c>
      <c r="K187" s="149">
        <v>0</v>
      </c>
      <c r="L187" s="149">
        <v>0</v>
      </c>
      <c r="M187" s="149">
        <v>0</v>
      </c>
      <c r="N187" s="149">
        <v>0</v>
      </c>
      <c r="O187" s="9">
        <f t="shared" si="39"/>
        <v>0</v>
      </c>
      <c r="P187" s="152">
        <f t="shared" ref="P187:P200" si="41">O187/G187*100</f>
        <v>0</v>
      </c>
    </row>
    <row r="188" spans="1:17" x14ac:dyDescent="0.25">
      <c r="A188" s="229"/>
      <c r="B188" s="230"/>
      <c r="C188" s="230"/>
      <c r="D188" s="10">
        <v>6</v>
      </c>
      <c r="E188" s="5" t="s">
        <v>147</v>
      </c>
      <c r="F188" s="123">
        <f>STUNTING!F162</f>
        <v>25</v>
      </c>
      <c r="G188" s="99">
        <f t="shared" si="40"/>
        <v>23</v>
      </c>
      <c r="H188" s="149">
        <v>0</v>
      </c>
      <c r="I188" s="149">
        <v>3</v>
      </c>
      <c r="J188" s="149">
        <v>20</v>
      </c>
      <c r="K188" s="149">
        <v>0</v>
      </c>
      <c r="L188" s="149">
        <v>0</v>
      </c>
      <c r="M188" s="149">
        <v>0</v>
      </c>
      <c r="N188" s="149">
        <v>0</v>
      </c>
      <c r="O188" s="9">
        <f t="shared" si="39"/>
        <v>3</v>
      </c>
      <c r="P188" s="2">
        <f t="shared" si="41"/>
        <v>13.043478260869565</v>
      </c>
    </row>
    <row r="189" spans="1:17" x14ac:dyDescent="0.25">
      <c r="A189" s="229"/>
      <c r="B189" s="230"/>
      <c r="C189" s="230"/>
      <c r="D189" s="10">
        <v>7</v>
      </c>
      <c r="E189" s="5" t="s">
        <v>148</v>
      </c>
      <c r="F189" s="123">
        <f>STUNTING!F163</f>
        <v>59</v>
      </c>
      <c r="G189" s="99">
        <f t="shared" si="40"/>
        <v>58</v>
      </c>
      <c r="H189" s="149">
        <v>0</v>
      </c>
      <c r="I189" s="149">
        <v>3</v>
      </c>
      <c r="J189" s="149">
        <v>52</v>
      </c>
      <c r="K189" s="149">
        <v>3</v>
      </c>
      <c r="L189" s="149">
        <v>0</v>
      </c>
      <c r="M189" s="149">
        <v>0</v>
      </c>
      <c r="N189" s="149">
        <v>0</v>
      </c>
      <c r="O189" s="9">
        <f t="shared" si="39"/>
        <v>3</v>
      </c>
      <c r="P189" s="2">
        <f t="shared" si="41"/>
        <v>5.1724137931034484</v>
      </c>
    </row>
    <row r="190" spans="1:17" x14ac:dyDescent="0.25">
      <c r="A190" s="229"/>
      <c r="B190" s="230"/>
      <c r="C190" s="230"/>
      <c r="D190" s="10">
        <v>8</v>
      </c>
      <c r="E190" s="5" t="s">
        <v>149</v>
      </c>
      <c r="F190" s="123">
        <f>STUNTING!F164</f>
        <v>28</v>
      </c>
      <c r="G190" s="99">
        <f t="shared" si="40"/>
        <v>28</v>
      </c>
      <c r="H190" s="149">
        <v>0</v>
      </c>
      <c r="I190" s="149">
        <v>1</v>
      </c>
      <c r="J190" s="149">
        <v>27</v>
      </c>
      <c r="K190" s="149">
        <v>0</v>
      </c>
      <c r="L190" s="149">
        <v>0</v>
      </c>
      <c r="M190" s="149">
        <v>0</v>
      </c>
      <c r="N190" s="149">
        <v>0</v>
      </c>
      <c r="O190" s="9">
        <f t="shared" si="39"/>
        <v>1</v>
      </c>
      <c r="P190" s="2">
        <f t="shared" si="41"/>
        <v>3.5714285714285712</v>
      </c>
    </row>
    <row r="191" spans="1:17" x14ac:dyDescent="0.25">
      <c r="A191" s="229"/>
      <c r="B191" s="230"/>
      <c r="C191" s="230"/>
      <c r="D191" s="10">
        <v>9</v>
      </c>
      <c r="E191" s="5" t="s">
        <v>150</v>
      </c>
      <c r="F191" s="123">
        <f>STUNTING!F165</f>
        <v>20</v>
      </c>
      <c r="G191" s="99">
        <f t="shared" si="40"/>
        <v>20</v>
      </c>
      <c r="H191" s="149">
        <v>0</v>
      </c>
      <c r="I191" s="149">
        <v>3</v>
      </c>
      <c r="J191" s="149">
        <v>16</v>
      </c>
      <c r="K191" s="149">
        <v>1</v>
      </c>
      <c r="L191" s="149">
        <v>0</v>
      </c>
      <c r="M191" s="149">
        <v>0</v>
      </c>
      <c r="N191" s="149">
        <v>0</v>
      </c>
      <c r="O191" s="9">
        <f t="shared" si="39"/>
        <v>3</v>
      </c>
      <c r="P191" s="2">
        <f t="shared" si="41"/>
        <v>15</v>
      </c>
    </row>
    <row r="192" spans="1:17" x14ac:dyDescent="0.25">
      <c r="A192" s="229"/>
      <c r="B192" s="230"/>
      <c r="C192" s="230"/>
      <c r="D192" s="10">
        <v>10</v>
      </c>
      <c r="E192" s="5" t="s">
        <v>151</v>
      </c>
      <c r="F192" s="123">
        <f>STUNTING!F166</f>
        <v>40</v>
      </c>
      <c r="G192" s="99">
        <f t="shared" si="40"/>
        <v>35</v>
      </c>
      <c r="H192" s="149">
        <v>0</v>
      </c>
      <c r="I192" s="149">
        <v>1</v>
      </c>
      <c r="J192" s="149">
        <v>34</v>
      </c>
      <c r="K192" s="149">
        <v>0</v>
      </c>
      <c r="L192" s="149">
        <v>0</v>
      </c>
      <c r="M192" s="149">
        <v>0</v>
      </c>
      <c r="N192" s="149">
        <v>0</v>
      </c>
      <c r="O192" s="9">
        <f t="shared" si="39"/>
        <v>1</v>
      </c>
      <c r="P192" s="2">
        <f t="shared" si="41"/>
        <v>2.8571428571428572</v>
      </c>
    </row>
    <row r="193" spans="1:16" x14ac:dyDescent="0.25">
      <c r="A193" s="229"/>
      <c r="B193" s="230"/>
      <c r="C193" s="230"/>
      <c r="D193" s="10">
        <v>11</v>
      </c>
      <c r="E193" s="5" t="s">
        <v>152</v>
      </c>
      <c r="F193" s="123">
        <f>STUNTING!F167</f>
        <v>31</v>
      </c>
      <c r="G193" s="99">
        <f t="shared" si="40"/>
        <v>29</v>
      </c>
      <c r="H193" s="149">
        <v>0</v>
      </c>
      <c r="I193" s="149">
        <v>0</v>
      </c>
      <c r="J193" s="149">
        <v>27</v>
      </c>
      <c r="K193" s="149">
        <v>2</v>
      </c>
      <c r="L193" s="149">
        <v>0</v>
      </c>
      <c r="M193" s="149">
        <v>0</v>
      </c>
      <c r="N193" s="149">
        <v>0</v>
      </c>
      <c r="O193" s="9">
        <f t="shared" si="39"/>
        <v>0</v>
      </c>
      <c r="P193" s="2">
        <f t="shared" si="41"/>
        <v>0</v>
      </c>
    </row>
    <row r="194" spans="1:16" x14ac:dyDescent="0.25">
      <c r="A194" s="229"/>
      <c r="B194" s="230"/>
      <c r="C194" s="230"/>
      <c r="D194" s="10">
        <v>12</v>
      </c>
      <c r="E194" s="5" t="s">
        <v>153</v>
      </c>
      <c r="F194" s="123">
        <f>STUNTING!F168</f>
        <v>55</v>
      </c>
      <c r="G194" s="99">
        <f t="shared" si="40"/>
        <v>50</v>
      </c>
      <c r="H194" s="149">
        <v>0</v>
      </c>
      <c r="I194" s="149">
        <v>5</v>
      </c>
      <c r="J194" s="149">
        <v>42</v>
      </c>
      <c r="K194" s="149">
        <v>3</v>
      </c>
      <c r="L194" s="149">
        <v>0</v>
      </c>
      <c r="M194" s="149">
        <v>0</v>
      </c>
      <c r="N194" s="149">
        <v>0</v>
      </c>
      <c r="O194" s="9">
        <f t="shared" si="39"/>
        <v>5</v>
      </c>
      <c r="P194" s="2">
        <f t="shared" si="41"/>
        <v>10</v>
      </c>
    </row>
    <row r="195" spans="1:16" x14ac:dyDescent="0.25">
      <c r="A195" s="229"/>
      <c r="B195" s="230"/>
      <c r="C195" s="230"/>
      <c r="D195" s="10">
        <v>13</v>
      </c>
      <c r="E195" s="5" t="s">
        <v>154</v>
      </c>
      <c r="F195" s="123">
        <f>STUNTING!F169</f>
        <v>77</v>
      </c>
      <c r="G195" s="99">
        <f t="shared" si="40"/>
        <v>65</v>
      </c>
      <c r="H195" s="149">
        <v>0</v>
      </c>
      <c r="I195" s="149">
        <v>11</v>
      </c>
      <c r="J195" s="149">
        <v>49</v>
      </c>
      <c r="K195" s="149">
        <v>1</v>
      </c>
      <c r="L195" s="149">
        <v>1</v>
      </c>
      <c r="M195" s="149">
        <v>1</v>
      </c>
      <c r="N195" s="149">
        <v>2</v>
      </c>
      <c r="O195" s="9">
        <f t="shared" si="39"/>
        <v>11</v>
      </c>
      <c r="P195" s="2">
        <f t="shared" si="41"/>
        <v>16.923076923076923</v>
      </c>
    </row>
    <row r="196" spans="1:16" x14ac:dyDescent="0.25">
      <c r="A196" s="229"/>
      <c r="B196" s="230"/>
      <c r="C196" s="230"/>
      <c r="D196" s="10">
        <v>14</v>
      </c>
      <c r="E196" s="5" t="s">
        <v>155</v>
      </c>
      <c r="F196" s="123">
        <f>STUNTING!F170</f>
        <v>16</v>
      </c>
      <c r="G196" s="99">
        <f t="shared" si="40"/>
        <v>16</v>
      </c>
      <c r="H196" s="149">
        <v>0</v>
      </c>
      <c r="I196" s="149">
        <v>3</v>
      </c>
      <c r="J196" s="149">
        <v>12</v>
      </c>
      <c r="K196" s="149">
        <v>1</v>
      </c>
      <c r="L196" s="149">
        <v>0</v>
      </c>
      <c r="M196" s="149">
        <v>0</v>
      </c>
      <c r="N196" s="149">
        <v>0</v>
      </c>
      <c r="O196" s="9">
        <f t="shared" si="39"/>
        <v>3</v>
      </c>
      <c r="P196" s="2">
        <f t="shared" si="41"/>
        <v>18.75</v>
      </c>
    </row>
    <row r="197" spans="1:16" x14ac:dyDescent="0.25">
      <c r="A197" s="229"/>
      <c r="B197" s="230"/>
      <c r="C197" s="230"/>
      <c r="D197" s="10">
        <v>15</v>
      </c>
      <c r="E197" s="5" t="s">
        <v>156</v>
      </c>
      <c r="F197" s="123">
        <f>STUNTING!F171</f>
        <v>27</v>
      </c>
      <c r="G197" s="99">
        <f t="shared" si="40"/>
        <v>25</v>
      </c>
      <c r="H197" s="149">
        <v>0</v>
      </c>
      <c r="I197" s="149">
        <v>0</v>
      </c>
      <c r="J197" s="149">
        <v>24</v>
      </c>
      <c r="K197" s="149">
        <v>1</v>
      </c>
      <c r="L197" s="149">
        <v>0</v>
      </c>
      <c r="M197" s="149">
        <v>0</v>
      </c>
      <c r="N197" s="149">
        <v>0</v>
      </c>
      <c r="O197" s="9">
        <f t="shared" si="39"/>
        <v>0</v>
      </c>
      <c r="P197" s="2">
        <f t="shared" si="41"/>
        <v>0</v>
      </c>
    </row>
    <row r="198" spans="1:16" x14ac:dyDescent="0.25">
      <c r="A198" s="229"/>
      <c r="B198" s="230"/>
      <c r="C198" s="230"/>
      <c r="D198" s="10">
        <v>16</v>
      </c>
      <c r="E198" s="5" t="s">
        <v>157</v>
      </c>
      <c r="F198" s="123">
        <f>STUNTING!F172</f>
        <v>27</v>
      </c>
      <c r="G198" s="99">
        <f t="shared" si="40"/>
        <v>26</v>
      </c>
      <c r="H198" s="149">
        <v>0</v>
      </c>
      <c r="I198" s="149">
        <v>2</v>
      </c>
      <c r="J198" s="149">
        <v>24</v>
      </c>
      <c r="K198" s="149">
        <v>0</v>
      </c>
      <c r="L198" s="149">
        <v>0</v>
      </c>
      <c r="M198" s="149">
        <v>0</v>
      </c>
      <c r="N198" s="149">
        <v>0</v>
      </c>
      <c r="O198" s="9">
        <f t="shared" si="39"/>
        <v>2</v>
      </c>
      <c r="P198" s="2">
        <f t="shared" si="41"/>
        <v>7.6923076923076925</v>
      </c>
    </row>
    <row r="199" spans="1:16" x14ac:dyDescent="0.25">
      <c r="A199" s="229"/>
      <c r="B199" s="230"/>
      <c r="C199" s="230"/>
      <c r="D199" s="10">
        <v>17</v>
      </c>
      <c r="E199" s="5" t="s">
        <v>158</v>
      </c>
      <c r="F199" s="123">
        <f>STUNTING!F173</f>
        <v>24</v>
      </c>
      <c r="G199" s="99">
        <f>H199+I199+J199+K199+L199+M199+N199</f>
        <v>23</v>
      </c>
      <c r="H199" s="149">
        <v>0</v>
      </c>
      <c r="I199" s="149">
        <v>3</v>
      </c>
      <c r="J199" s="149">
        <v>20</v>
      </c>
      <c r="K199" s="149">
        <v>0</v>
      </c>
      <c r="L199" s="149">
        <v>0</v>
      </c>
      <c r="M199" s="149">
        <v>0</v>
      </c>
      <c r="N199" s="149">
        <v>0</v>
      </c>
      <c r="O199" s="9">
        <f t="shared" si="39"/>
        <v>3</v>
      </c>
      <c r="P199" s="2">
        <f>O199/G199*100</f>
        <v>13.043478260869565</v>
      </c>
    </row>
    <row r="200" spans="1:16" x14ac:dyDescent="0.25">
      <c r="A200" s="295" t="s">
        <v>163</v>
      </c>
      <c r="B200" s="295"/>
      <c r="C200" s="295"/>
      <c r="D200" s="295"/>
      <c r="E200" s="295"/>
      <c r="F200" s="91">
        <f>SUM(F183:F199)</f>
        <v>662</v>
      </c>
      <c r="G200" s="58">
        <f>SUM(G183:G199)</f>
        <v>617</v>
      </c>
      <c r="H200" s="58">
        <f t="shared" ref="H200:N200" si="42">SUM(H183:H199)</f>
        <v>2</v>
      </c>
      <c r="I200" s="58">
        <f t="shared" si="42"/>
        <v>53</v>
      </c>
      <c r="J200" s="58">
        <f t="shared" si="42"/>
        <v>537</v>
      </c>
      <c r="K200" s="58">
        <f t="shared" si="42"/>
        <v>20</v>
      </c>
      <c r="L200" s="58">
        <f t="shared" si="42"/>
        <v>2</v>
      </c>
      <c r="M200" s="183">
        <f>SUM(M183:M199)</f>
        <v>1</v>
      </c>
      <c r="N200" s="58">
        <f t="shared" si="42"/>
        <v>2</v>
      </c>
      <c r="O200" s="86">
        <f t="shared" si="39"/>
        <v>55</v>
      </c>
      <c r="P200" s="83">
        <f t="shared" si="41"/>
        <v>8.9141004862236617</v>
      </c>
    </row>
    <row r="201" spans="1:16" ht="15.75" x14ac:dyDescent="0.25">
      <c r="A201" s="277" t="s">
        <v>176</v>
      </c>
      <c r="B201" s="277"/>
      <c r="C201" s="277"/>
      <c r="D201" s="277"/>
      <c r="E201" s="277"/>
      <c r="F201" s="101">
        <f t="shared" ref="F201:K201" si="43">F18+F29+F43+F54+F63+F75+F94+F131+F147+F163+F182+F200</f>
        <v>7908</v>
      </c>
      <c r="G201" s="101">
        <f t="shared" si="43"/>
        <v>7546</v>
      </c>
      <c r="H201" s="101">
        <f t="shared" si="43"/>
        <v>42</v>
      </c>
      <c r="I201" s="101">
        <f t="shared" si="43"/>
        <v>464</v>
      </c>
      <c r="J201" s="101">
        <f t="shared" si="43"/>
        <v>6702</v>
      </c>
      <c r="K201" s="101">
        <f t="shared" si="43"/>
        <v>271</v>
      </c>
      <c r="L201" s="101">
        <f>L18+L29+L43+L54+L63+L75+L94+L131+L147+L163+L182+L200</f>
        <v>36</v>
      </c>
      <c r="M201" s="101">
        <f>M18+M29+M43+M54+M63+M75+M94+M131+M147+M163+M182+M200</f>
        <v>7</v>
      </c>
      <c r="N201" s="101">
        <f>N18+N29+N43+N54+N63+N75+N94+N131+N147+N163+N182+N200</f>
        <v>24</v>
      </c>
      <c r="O201" s="23">
        <f t="shared" si="39"/>
        <v>506</v>
      </c>
      <c r="P201" s="102">
        <f>O201/G201*100</f>
        <v>6.7055393586005829</v>
      </c>
    </row>
    <row r="206" spans="1:16" x14ac:dyDescent="0.25">
      <c r="J206" s="224" t="str">
        <f>STUNTING!G177</f>
        <v>Lewoleba,30 September 2025</v>
      </c>
      <c r="K206" s="224"/>
      <c r="L206" s="224"/>
      <c r="M206" s="224"/>
      <c r="N206" s="224"/>
      <c r="O206" s="224"/>
    </row>
    <row r="207" spans="1:16" x14ac:dyDescent="0.25">
      <c r="J207" s="224" t="s">
        <v>223</v>
      </c>
      <c r="K207" s="224"/>
      <c r="L207" s="224"/>
      <c r="M207" s="224"/>
      <c r="N207" s="224"/>
      <c r="O207" s="224"/>
    </row>
    <row r="208" spans="1:16" x14ac:dyDescent="0.25">
      <c r="J208" s="224" t="s">
        <v>222</v>
      </c>
      <c r="K208" s="224"/>
      <c r="L208" s="224"/>
      <c r="M208" s="224"/>
      <c r="N208" s="224"/>
      <c r="O208" s="224"/>
    </row>
    <row r="209" spans="10:15" x14ac:dyDescent="0.25">
      <c r="J209"/>
      <c r="K209" s="30"/>
      <c r="L209" s="30"/>
      <c r="M209" s="30"/>
      <c r="N209" s="30"/>
      <c r="O209" s="30"/>
    </row>
    <row r="210" spans="10:15" x14ac:dyDescent="0.25">
      <c r="J210"/>
      <c r="K210" s="30"/>
      <c r="L210" s="30"/>
      <c r="M210" s="30"/>
      <c r="N210" s="30"/>
      <c r="O210" s="30"/>
    </row>
    <row r="211" spans="10:15" x14ac:dyDescent="0.25">
      <c r="J211"/>
      <c r="K211" s="30"/>
      <c r="L211" s="30"/>
      <c r="M211" s="30"/>
      <c r="N211" s="30"/>
      <c r="O211" s="30"/>
    </row>
    <row r="212" spans="10:15" x14ac:dyDescent="0.25">
      <c r="J212" s="224" t="str">
        <f>STUNTING!G183</f>
        <v>dr.Goerillya A. Huar Noning</v>
      </c>
      <c r="K212" s="224"/>
      <c r="L212" s="224"/>
      <c r="M212" s="224"/>
      <c r="N212" s="224"/>
      <c r="O212" s="224"/>
    </row>
    <row r="213" spans="10:15" x14ac:dyDescent="0.25">
      <c r="J213" s="224" t="str">
        <f>STUNTING!G184</f>
        <v xml:space="preserve">Pembina Tk .I </v>
      </c>
      <c r="K213" s="224"/>
      <c r="L213" s="224"/>
      <c r="M213" s="224"/>
      <c r="N213" s="224"/>
      <c r="O213" s="224"/>
    </row>
    <row r="214" spans="10:15" x14ac:dyDescent="0.25">
      <c r="J214" s="224" t="str">
        <f>STUNTING!G185</f>
        <v>NIP.19741114 200604 1 008</v>
      </c>
      <c r="K214" s="224"/>
      <c r="L214" s="224"/>
      <c r="M214" s="224"/>
      <c r="N214" s="224"/>
      <c r="O214" s="224"/>
    </row>
  </sheetData>
  <mergeCells count="64">
    <mergeCell ref="O5:O6"/>
    <mergeCell ref="P5:P6"/>
    <mergeCell ref="A1:P1"/>
    <mergeCell ref="A2:P2"/>
    <mergeCell ref="A3:P3"/>
    <mergeCell ref="A5:A6"/>
    <mergeCell ref="B5:B6"/>
    <mergeCell ref="C5:C6"/>
    <mergeCell ref="G5:G6"/>
    <mergeCell ref="F5:F6"/>
    <mergeCell ref="D5:E6"/>
    <mergeCell ref="H5:N5"/>
    <mergeCell ref="D7:E7"/>
    <mergeCell ref="A77:A93"/>
    <mergeCell ref="B77:B93"/>
    <mergeCell ref="C77:C93"/>
    <mergeCell ref="A31:A42"/>
    <mergeCell ref="C31:C42"/>
    <mergeCell ref="C44:C53"/>
    <mergeCell ref="A44:A53"/>
    <mergeCell ref="B8:B29"/>
    <mergeCell ref="C8:C17"/>
    <mergeCell ref="A30:E30"/>
    <mergeCell ref="C18:E18"/>
    <mergeCell ref="A19:A29"/>
    <mergeCell ref="A8:A17"/>
    <mergeCell ref="C19:C28"/>
    <mergeCell ref="B31:B54"/>
    <mergeCell ref="C148:C162"/>
    <mergeCell ref="A147:E147"/>
    <mergeCell ref="A132:A146"/>
    <mergeCell ref="B132:B146"/>
    <mergeCell ref="C132:C146"/>
    <mergeCell ref="A64:A75"/>
    <mergeCell ref="B56:B75"/>
    <mergeCell ref="A55:E55"/>
    <mergeCell ref="A76:E76"/>
    <mergeCell ref="A94:E94"/>
    <mergeCell ref="C56:C62"/>
    <mergeCell ref="A56:A62"/>
    <mergeCell ref="C64:C74"/>
    <mergeCell ref="C75:E75"/>
    <mergeCell ref="A122:A130"/>
    <mergeCell ref="B122:B130"/>
    <mergeCell ref="C122:C130"/>
    <mergeCell ref="A201:E201"/>
    <mergeCell ref="A200:E200"/>
    <mergeCell ref="A183:A199"/>
    <mergeCell ref="B183:B199"/>
    <mergeCell ref="C183:C199"/>
    <mergeCell ref="A182:E182"/>
    <mergeCell ref="A164:A181"/>
    <mergeCell ref="B164:B181"/>
    <mergeCell ref="C164:C181"/>
    <mergeCell ref="A163:E163"/>
    <mergeCell ref="A131:E131"/>
    <mergeCell ref="A148:A162"/>
    <mergeCell ref="B148:B162"/>
    <mergeCell ref="J214:O214"/>
    <mergeCell ref="J206:O206"/>
    <mergeCell ref="J207:O207"/>
    <mergeCell ref="J208:O208"/>
    <mergeCell ref="J212:O212"/>
    <mergeCell ref="J213:O213"/>
  </mergeCells>
  <printOptions horizontalCentered="1"/>
  <pageMargins left="0" right="0" top="0.25" bottom="0" header="0.31496062992126" footer="0.31496062992126"/>
  <pageSetup paperSize="5" scale="55" orientation="portrait" horizontalDpi="360" verticalDpi="360" r:id="rId1"/>
  <rowBreaks count="1" manualBreakCount="1">
    <brk id="1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STUNTING KEC</vt:lpstr>
      <vt:lpstr>STUNTING</vt:lpstr>
      <vt:lpstr>UNDERWEIGHT KEC</vt:lpstr>
      <vt:lpstr>UNDERWEIGHT</vt:lpstr>
      <vt:lpstr>WASTING KEC</vt:lpstr>
      <vt:lpstr>WASTING</vt:lpstr>
      <vt:lpstr>'STUNTING KEC'!Print_Area</vt:lpstr>
      <vt:lpstr>UNDERWEIGHT!Print_Area</vt:lpstr>
      <vt:lpstr>WASTING!Print_Area</vt:lpstr>
      <vt:lpstr>STUNTING!Print_Titles</vt:lpstr>
      <vt:lpstr>'STUNTING KEC'!Print_Titles</vt:lpstr>
      <vt:lpstr>WASTING!Print_Titles</vt:lpstr>
    </vt:vector>
  </TitlesOfParts>
  <Company>by adguard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SITTI RATNA SARI</cp:lastModifiedBy>
  <cp:lastPrinted>2025-02-04T03:32:23Z</cp:lastPrinted>
  <dcterms:created xsi:type="dcterms:W3CDTF">2020-06-08T04:31:10Z</dcterms:created>
  <dcterms:modified xsi:type="dcterms:W3CDTF">2025-10-13T08:15:28Z</dcterms:modified>
</cp:coreProperties>
</file>